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50" windowWidth="19420" windowHeight="9980" activeTab="2"/>
  </bookViews>
  <sheets>
    <sheet name="Пояснительная записка" sheetId="11" r:id="rId1"/>
    <sheet name="Списки" sheetId="12" r:id="rId2"/>
    <sheet name="Таблица" sheetId="10" r:id="rId3"/>
    <sheet name="Анализ1" sheetId="13" r:id="rId4"/>
    <sheet name="Бланк" sheetId="14" state="hidden" r:id="rId5"/>
    <sheet name="Лист1" sheetId="15" r:id="rId6"/>
  </sheets>
  <externalReferences>
    <externalReference r:id="rId7"/>
  </externalReferences>
  <definedNames>
    <definedName name="Вариант3" localSheetId="3">#REF!</definedName>
    <definedName name="Вариант3" localSheetId="0">#REF!</definedName>
    <definedName name="Вариант3" localSheetId="1">#REF!</definedName>
    <definedName name="Вариант3">#REF!</definedName>
    <definedName name="Варианты" localSheetId="3">[1]Списки!$C$2:$C$21</definedName>
    <definedName name="Варианты" localSheetId="0">[1]Списки!$C$2:$C$21</definedName>
    <definedName name="Варианты" localSheetId="1">Списки!$C$2:$C$21</definedName>
    <definedName name="Варианты">#REF!</definedName>
    <definedName name="Варианты1">Списки!$C$2:$C$21</definedName>
    <definedName name="Варианты2" localSheetId="3">#REF!</definedName>
    <definedName name="Варианты2" localSheetId="0">#REF!</definedName>
    <definedName name="Варианты2" localSheetId="1">#REF!</definedName>
    <definedName name="Варианты2">#REF!</definedName>
    <definedName name="ВариантыA">Списки!$C$2:$C$21</definedName>
    <definedName name="ВарФиз">Списки!$C$2:$C$21</definedName>
    <definedName name="Физика" localSheetId="3">#REF!</definedName>
    <definedName name="Физика" localSheetId="0">#REF!</definedName>
    <definedName name="Физика" localSheetId="1">#REF!</definedName>
    <definedName name="Физика">#REF!</definedName>
  </definedNames>
  <calcPr calcId="125725"/>
</workbook>
</file>

<file path=xl/calcChain.xml><?xml version="1.0" encoding="utf-8"?>
<calcChain xmlns="http://schemas.openxmlformats.org/spreadsheetml/2006/main">
  <c r="O20" i="13"/>
  <c r="O19"/>
  <c r="O18"/>
  <c r="K18"/>
  <c r="K19"/>
  <c r="O16"/>
  <c r="O15"/>
  <c r="O14"/>
  <c r="O13"/>
  <c r="O12"/>
  <c r="K15"/>
  <c r="K14"/>
  <c r="K13"/>
  <c r="K12"/>
  <c r="O10"/>
  <c r="O9"/>
  <c r="O7"/>
  <c r="O8"/>
  <c r="K7"/>
  <c r="O3"/>
  <c r="K9" l="1"/>
  <c r="K8"/>
  <c r="O5"/>
  <c r="O4"/>
  <c r="K5"/>
  <c r="K4"/>
  <c r="K3"/>
  <c r="V5" i="10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4"/>
  <c r="AB7" l="1"/>
  <c r="AB13"/>
  <c r="AA13" s="1"/>
  <c r="Z13" s="1"/>
  <c r="W13" s="1"/>
  <c r="AB15"/>
  <c r="AB18"/>
  <c r="AA18" s="1"/>
  <c r="AB19"/>
  <c r="AA19" s="1"/>
  <c r="Z19" s="1"/>
  <c r="W19" s="1"/>
  <c r="X19" s="1"/>
  <c r="AB26"/>
  <c r="AA26" s="1"/>
  <c r="Z26" s="1"/>
  <c r="W26" s="1"/>
  <c r="AB27"/>
  <c r="AA27" s="1"/>
  <c r="Z27" s="1"/>
  <c r="AB33"/>
  <c r="AA33" s="1"/>
  <c r="Z33" s="1"/>
  <c r="W33" s="1"/>
  <c r="X33" s="1"/>
  <c r="AB31"/>
  <c r="AB4"/>
  <c r="AA4" s="1"/>
  <c r="Z4" s="1"/>
  <c r="W4" s="1"/>
  <c r="AB5"/>
  <c r="AA5" s="1"/>
  <c r="Z5" s="1"/>
  <c r="W5" s="1"/>
  <c r="X5" s="1"/>
  <c r="AB10"/>
  <c r="AA10" s="1"/>
  <c r="Z10" s="1"/>
  <c r="W10" s="1"/>
  <c r="X10" s="1"/>
  <c r="AB21"/>
  <c r="AA21" s="1"/>
  <c r="Z21" s="1"/>
  <c r="W21" s="1"/>
  <c r="X21" s="1"/>
  <c r="AB30"/>
  <c r="AA30" s="1"/>
  <c r="Z30" s="1"/>
  <c r="W30" s="1"/>
  <c r="X30" s="1"/>
  <c r="X26" l="1"/>
  <c r="X13"/>
  <c r="W27"/>
  <c r="AB23"/>
  <c r="AA23" s="1"/>
  <c r="Z23" s="1"/>
  <c r="AB11"/>
  <c r="AA11" s="1"/>
  <c r="Z11" s="1"/>
  <c r="W11" s="1"/>
  <c r="X11" s="1"/>
  <c r="AB22"/>
  <c r="AA22" s="1"/>
  <c r="Z22" s="1"/>
  <c r="AB25"/>
  <c r="AA25" s="1"/>
  <c r="Z25" s="1"/>
  <c r="V34"/>
  <c r="AB34" s="1"/>
  <c r="AB9"/>
  <c r="AA9" s="1"/>
  <c r="Z9" s="1"/>
  <c r="W9" s="1"/>
  <c r="X9" s="1"/>
  <c r="AB14"/>
  <c r="AA14" s="1"/>
  <c r="Z14" s="1"/>
  <c r="W14" s="1"/>
  <c r="X14" s="1"/>
  <c r="Z18"/>
  <c r="AB17"/>
  <c r="AA17" s="1"/>
  <c r="Z17" s="1"/>
  <c r="AB29"/>
  <c r="AA29" s="1"/>
  <c r="Z29" s="1"/>
  <c r="AB6"/>
  <c r="AA6" s="1"/>
  <c r="Z6" s="1"/>
  <c r="W6" s="1"/>
  <c r="X6" s="1"/>
  <c r="AB32"/>
  <c r="AA32" s="1"/>
  <c r="Z32" s="1"/>
  <c r="AB28"/>
  <c r="AA28" s="1"/>
  <c r="Z28" s="1"/>
  <c r="AB24"/>
  <c r="AA24" s="1"/>
  <c r="Z24" s="1"/>
  <c r="AB20"/>
  <c r="AA20" s="1"/>
  <c r="Z20" s="1"/>
  <c r="AB16"/>
  <c r="AA16" s="1"/>
  <c r="Z16" s="1"/>
  <c r="AB12"/>
  <c r="AA12" s="1"/>
  <c r="Z12" s="1"/>
  <c r="W12" s="1"/>
  <c r="X12" s="1"/>
  <c r="AB8"/>
  <c r="AA8" s="1"/>
  <c r="Z8" s="1"/>
  <c r="W8" s="1"/>
  <c r="X8" s="1"/>
  <c r="AA31"/>
  <c r="Z31" s="1"/>
  <c r="AA15"/>
  <c r="Z15" s="1"/>
  <c r="AA7"/>
  <c r="Z7" s="1"/>
  <c r="W7" s="1"/>
  <c r="X7" s="1"/>
  <c r="A27"/>
  <c r="A28"/>
  <c r="A29"/>
  <c r="A30"/>
  <c r="A31"/>
  <c r="A32"/>
  <c r="A33"/>
  <c r="X27" l="1"/>
  <c r="W32"/>
  <c r="X32" s="1"/>
  <c r="X4"/>
  <c r="Y8"/>
  <c r="W25"/>
  <c r="W24"/>
  <c r="W23"/>
  <c r="W22"/>
  <c r="W20"/>
  <c r="W28"/>
  <c r="W29"/>
  <c r="W31"/>
  <c r="W18"/>
  <c r="W17"/>
  <c r="W16"/>
  <c r="X16" s="1"/>
  <c r="W15"/>
  <c r="AA34"/>
  <c r="Z34" s="1"/>
  <c r="E18" i="13"/>
  <c r="A9"/>
  <c r="A23" i="10"/>
  <c r="A24"/>
  <c r="A25"/>
  <c r="A26"/>
  <c r="Y33" l="1"/>
  <c r="Y30"/>
  <c r="Y21"/>
  <c r="Y26"/>
  <c r="Y13"/>
  <c r="Y10"/>
  <c r="Y5"/>
  <c r="Y19"/>
  <c r="Y6"/>
  <c r="Y11"/>
  <c r="Y27"/>
  <c r="Y14"/>
  <c r="Y7"/>
  <c r="Y9"/>
  <c r="Y12"/>
  <c r="Y4"/>
  <c r="Y25"/>
  <c r="X25"/>
  <c r="Y28"/>
  <c r="X28"/>
  <c r="Y29"/>
  <c r="X29"/>
  <c r="Y31"/>
  <c r="X31"/>
  <c r="Y32"/>
  <c r="Y24"/>
  <c r="X24"/>
  <c r="Y23"/>
  <c r="X23"/>
  <c r="Y22"/>
  <c r="X22"/>
  <c r="Y15"/>
  <c r="X15"/>
  <c r="Y17"/>
  <c r="X17"/>
  <c r="Y18"/>
  <c r="X18"/>
  <c r="Y20"/>
  <c r="X20"/>
  <c r="W34"/>
  <c r="E20" i="13" s="1"/>
  <c r="Y16" i="10"/>
  <c r="A5"/>
  <c r="A6"/>
  <c r="A7"/>
  <c r="A8"/>
  <c r="A9"/>
  <c r="A10"/>
  <c r="A11"/>
  <c r="A12"/>
  <c r="A13"/>
  <c r="A14"/>
  <c r="A15"/>
  <c r="A16"/>
  <c r="A17"/>
  <c r="A18"/>
  <c r="A19"/>
  <c r="A20"/>
  <c r="A21"/>
  <c r="A22"/>
  <c r="A4"/>
  <c r="D2" i="13"/>
  <c r="AB9" l="1"/>
  <c r="AB12"/>
  <c r="AB11"/>
  <c r="AB10"/>
  <c r="B41" i="10"/>
  <c r="E13" i="13" s="1"/>
  <c r="B37" i="10"/>
  <c r="E9" i="13" s="1"/>
  <c r="B40" i="10"/>
  <c r="E12" i="13" s="1"/>
  <c r="B38" i="10"/>
  <c r="E10" i="13" s="1"/>
  <c r="B36" i="10"/>
  <c r="E8" i="13" s="1"/>
  <c r="B42" i="10"/>
  <c r="E14" i="13" s="1"/>
  <c r="B39" i="10"/>
  <c r="E11" i="13" s="1"/>
  <c r="U34" i="10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B16" i="13" l="1"/>
  <c r="AB14"/>
  <c r="AB15"/>
  <c r="G8"/>
  <c r="G11"/>
  <c r="G13"/>
  <c r="G14" l="1"/>
  <c r="G9"/>
  <c r="G12"/>
  <c r="G10"/>
</calcChain>
</file>

<file path=xl/sharedStrings.xml><?xml version="1.0" encoding="utf-8"?>
<sst xmlns="http://schemas.openxmlformats.org/spreadsheetml/2006/main" count="178" uniqueCount="126">
  <si>
    <t>ФИ</t>
  </si>
  <si>
    <t>Вариант</t>
  </si>
  <si>
    <t>Варианты</t>
  </si>
  <si>
    <t>Дата:</t>
  </si>
  <si>
    <t>Задания</t>
  </si>
  <si>
    <t>Ошибки</t>
  </si>
  <si>
    <t>Учитель</t>
  </si>
  <si>
    <t>Количество учеников, сдающих экзамен</t>
  </si>
  <si>
    <t>Класс</t>
  </si>
  <si>
    <t>Задания, которые не вызвали затруднений у всех учащихся</t>
  </si>
  <si>
    <t>Задания, которые вызвали затруднения у 1-2 учащихся</t>
  </si>
  <si>
    <t>Задания, которые вызвали затруднения у 50% учащихся</t>
  </si>
  <si>
    <t>Задания, с которыми не справились более 50% учащихся</t>
  </si>
  <si>
    <t>0 баллов</t>
  </si>
  <si>
    <t>1 балл</t>
  </si>
  <si>
    <t>2 балла</t>
  </si>
  <si>
    <t>Условные обозначения:</t>
  </si>
  <si>
    <t>3 балла</t>
  </si>
  <si>
    <t>4 балла</t>
  </si>
  <si>
    <t>Пояснительная записка</t>
  </si>
  <si>
    <t>Шаблон состоит из нескольких листов:</t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</si>
  <si>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Списки</t>
    </r>
    <r>
      <rPr>
        <i/>
        <sz val="12"/>
        <color theme="1"/>
        <rFont val="Calibri"/>
        <family val="2"/>
        <charset val="204"/>
        <scheme val="minor"/>
      </rPr>
      <t>: на данном листе учитель вводит ФИО учеников и номера вариантов. Лишних учеников можно удалить.</t>
    </r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</si>
  <si>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Анализ1</t>
    </r>
    <r>
      <rPr>
        <i/>
        <sz val="12"/>
        <color theme="1"/>
        <rFont val="Calibri"/>
        <family val="2"/>
        <charset val="204"/>
        <scheme val="minor"/>
      </rPr>
      <t>: на данном листе учитель заполняет данными ячейки, выделенные голубым цветом.</t>
    </r>
  </si>
  <si>
    <t>№</t>
  </si>
  <si>
    <t>Список учащихся</t>
  </si>
  <si>
    <t>Задание 15</t>
  </si>
  <si>
    <t>Дата</t>
  </si>
  <si>
    <t>Фамилия</t>
  </si>
  <si>
    <t>Имя</t>
  </si>
  <si>
    <t>Отчество</t>
  </si>
  <si>
    <t>Ответы на задания</t>
  </si>
  <si>
    <t>Задания 22-26:</t>
  </si>
  <si>
    <t>Экзамен по физике. 9 класс.</t>
  </si>
  <si>
    <t>Первичный балл</t>
  </si>
  <si>
    <t>Минимальный порог</t>
  </si>
  <si>
    <t>Тестовый балл</t>
  </si>
  <si>
    <t>Не преодолели порог:</t>
  </si>
  <si>
    <t>Не преодолели миним. порог:</t>
  </si>
  <si>
    <t>баллов</t>
  </si>
  <si>
    <t>меньше 50 баллов:</t>
  </si>
  <si>
    <t>51-60 баллов:</t>
  </si>
  <si>
    <t>61-70 баллов:</t>
  </si>
  <si>
    <t>71-80 баллов:</t>
  </si>
  <si>
    <t>81-90 баллов:</t>
  </si>
  <si>
    <t>91-100 баллов:</t>
  </si>
  <si>
    <t>Ученик 30</t>
  </si>
  <si>
    <t>Средний первичный балл:</t>
  </si>
  <si>
    <t>Средний тестовый балл:</t>
  </si>
  <si>
    <t xml:space="preserve">Шаблон разработала учитель физики и информатики Татьяна Николаевна Шамарина </t>
  </si>
  <si>
    <t>6</t>
  </si>
  <si>
    <t>Экзамен по математике в 11 классе (профильный уровень)</t>
  </si>
  <si>
    <t>%</t>
  </si>
  <si>
    <t>Исп-ние знаний и умений в практич.и повседн.деят-сти</t>
  </si>
  <si>
    <t>Действия с геометр.фигурами,координатами,векторами</t>
  </si>
  <si>
    <t>Построение и исследование простейших матем.моделей</t>
  </si>
  <si>
    <t>Решение уравнений и неравенст</t>
  </si>
  <si>
    <t>Действия с геом.фигурами,координатами, векторами</t>
  </si>
  <si>
    <t>Действия с функциями</t>
  </si>
  <si>
    <t>Действия с геом.фигурами, координатами, векторами</t>
  </si>
  <si>
    <t>Выполнение вычисления и преобразования</t>
  </si>
  <si>
    <t>Построение и исследование простейш.матем.моделей</t>
  </si>
  <si>
    <t>Выполнение действий с функциями</t>
  </si>
  <si>
    <t>Решение уравнений и неравенств</t>
  </si>
  <si>
    <t>Исп-ние знаний и умений в практич.деят-сти и повседн.жизни</t>
  </si>
  <si>
    <t>Задание 13</t>
  </si>
  <si>
    <t>Задание 14</t>
  </si>
  <si>
    <t>Задание 16</t>
  </si>
  <si>
    <t>Задание 17</t>
  </si>
  <si>
    <t>Задание 18</t>
  </si>
  <si>
    <t>Задание 19</t>
  </si>
  <si>
    <t>Анализ  экзамена по математике (профильный уровень, 11 класс)</t>
  </si>
  <si>
    <r>
      <t xml:space="preserve">Шаблон </t>
    </r>
    <r>
      <rPr>
        <b/>
        <i/>
        <sz val="12"/>
        <color theme="1"/>
        <rFont val="Calibri"/>
        <family val="2"/>
        <charset val="204"/>
        <scheme val="minor"/>
      </rPr>
      <t>"Анализ результатов единого государственного экзамена по математике (профильный уровень)"</t>
    </r>
    <r>
      <rPr>
        <i/>
        <sz val="12"/>
        <color theme="1"/>
        <rFont val="Calibri"/>
        <family val="2"/>
        <charset val="204"/>
        <scheme val="minor"/>
      </rPr>
      <t xml:space="preserve"> позволяет учителю проанализировать результаты экзамена и создать по ним сводную ведомость. Шаблон можно использовать для пробного экзамена.</t>
    </r>
  </si>
  <si>
    <r>
      <t xml:space="preserve">Лист </t>
    </r>
    <r>
      <rPr>
        <b/>
        <i/>
        <sz val="12"/>
        <color theme="1"/>
        <rFont val="Calibri"/>
        <family val="2"/>
        <charset val="204"/>
        <scheme val="minor"/>
      </rPr>
      <t>Таблица:</t>
    </r>
    <r>
      <rPr>
        <i/>
        <sz val="12"/>
        <color theme="1"/>
        <rFont val="Calibri"/>
        <family val="2"/>
        <charset val="204"/>
        <scheme val="minor"/>
      </rPr>
      <t xml:space="preserve"> на данном листе в столбце В учитель выбирает номер варианта для каждого ученика. В ячейку В2 вводит дату проведения экзамена. После выполнения заданий вводятся баллы, которые набрал каждый ученик по заданиям.Оценки, их количество, число ошибок по каждому заданию вычисляются автоматически.</t>
    </r>
  </si>
  <si>
    <t>Критерии оценивания по пятибальной шкале</t>
  </si>
  <si>
    <t>Оценка</t>
  </si>
  <si>
    <t>Количество баллов</t>
  </si>
  <si>
    <t>Отметка 2</t>
  </si>
  <si>
    <t>Отметка 3</t>
  </si>
  <si>
    <t>Отметка 4</t>
  </si>
  <si>
    <t>Отметка 5</t>
  </si>
  <si>
    <t>Количество оценок</t>
  </si>
  <si>
    <t>Количество 2</t>
  </si>
  <si>
    <t>Количество 3</t>
  </si>
  <si>
    <t>Количество 4</t>
  </si>
  <si>
    <t>Количество 5</t>
  </si>
  <si>
    <t>Процент качества</t>
  </si>
  <si>
    <t>Процент успеваемости</t>
  </si>
  <si>
    <t>Уровень обученности</t>
  </si>
  <si>
    <t>65-100 б.</t>
  </si>
  <si>
    <t>47-64 б.</t>
  </si>
  <si>
    <t>27-46 б.</t>
  </si>
  <si>
    <r>
      <t xml:space="preserve">Т.к. баллы ЕГЭ больше не влияют на отметку в аттестате, оценки по ЕГЭ перестали выставлять. Но т.к. пятибальная шкала удобна и привычна для учителя, добавим на листе </t>
    </r>
    <r>
      <rPr>
        <b/>
        <i/>
        <sz val="12"/>
        <color theme="1"/>
        <rFont val="Calibri"/>
        <family val="2"/>
        <charset val="204"/>
        <scheme val="minor"/>
      </rPr>
      <t>Таблица</t>
    </r>
    <r>
      <rPr>
        <i/>
        <sz val="12"/>
        <color theme="1"/>
        <rFont val="Calibri"/>
        <family val="2"/>
        <charset val="204"/>
        <scheme val="minor"/>
      </rPr>
      <t xml:space="preserve"> графу </t>
    </r>
    <r>
      <rPr>
        <i/>
        <u/>
        <sz val="12"/>
        <color theme="1"/>
        <rFont val="Calibri"/>
        <family val="2"/>
        <charset val="204"/>
        <scheme val="minor"/>
      </rPr>
      <t>Оценка</t>
    </r>
    <r>
      <rPr>
        <i/>
        <sz val="12"/>
        <color theme="1"/>
        <rFont val="Calibri"/>
        <family val="2"/>
        <charset val="204"/>
        <scheme val="minor"/>
      </rPr>
      <t xml:space="preserve">, а на листе </t>
    </r>
    <r>
      <rPr>
        <b/>
        <i/>
        <sz val="12"/>
        <color theme="1"/>
        <rFont val="Calibri"/>
        <family val="2"/>
        <charset val="204"/>
        <scheme val="minor"/>
      </rPr>
      <t>Анализ1</t>
    </r>
    <r>
      <rPr>
        <i/>
        <sz val="12"/>
        <color theme="1"/>
        <rFont val="Calibri"/>
        <family val="2"/>
        <charset val="204"/>
        <scheme val="minor"/>
      </rPr>
      <t xml:space="preserve"> - </t>
    </r>
    <r>
      <rPr>
        <i/>
        <u/>
        <sz val="12"/>
        <color theme="1"/>
        <rFont val="Calibri"/>
        <family val="2"/>
        <charset val="204"/>
        <scheme val="minor"/>
      </rPr>
      <t>процент качества, процент успеваемости и уровень обученности.</t>
    </r>
  </si>
  <si>
    <t>0-26 б.</t>
  </si>
  <si>
    <r>
      <t xml:space="preserve">На листе </t>
    </r>
    <r>
      <rPr>
        <b/>
        <i/>
        <sz val="11"/>
        <color theme="1"/>
        <rFont val="Calibri"/>
        <family val="2"/>
        <charset val="204"/>
        <scheme val="minor"/>
      </rPr>
      <t xml:space="preserve">Лист 1 </t>
    </r>
    <r>
      <rPr>
        <i/>
        <sz val="11"/>
        <color theme="1"/>
        <rFont val="Calibri"/>
        <family val="2"/>
        <charset val="204"/>
        <scheme val="minor"/>
      </rPr>
      <t>можно ввести свои значения тестовых баллов, ориентируясь на новую шкалу.</t>
    </r>
  </si>
  <si>
    <t>Кочиев Эльбрус</t>
  </si>
  <si>
    <t>Маргиев Давид</t>
  </si>
  <si>
    <t>Плиева Альбина</t>
  </si>
  <si>
    <t>Кокоева Алина</t>
  </si>
  <si>
    <t>Елдзарова Ангелина</t>
  </si>
  <si>
    <t>Засеева Кристина</t>
  </si>
  <si>
    <t>Кайсинова Лаура</t>
  </si>
  <si>
    <t>Танделова Альбина</t>
  </si>
  <si>
    <t>Тедеева Светлана</t>
  </si>
  <si>
    <t>Тигиев Батраз</t>
  </si>
  <si>
    <t>Хозиева Зарина</t>
  </si>
  <si>
    <t>Тедеев Хетаг</t>
  </si>
  <si>
    <t>Тасоева Илона</t>
  </si>
  <si>
    <t>Теблоев Давид</t>
  </si>
  <si>
    <t>Тедеев Давид</t>
  </si>
  <si>
    <t>Багаев Марат</t>
  </si>
  <si>
    <t>Багаева Мадина</t>
  </si>
  <si>
    <t>Ваниева Алана</t>
  </si>
  <si>
    <t>Багаев Давид</t>
  </si>
  <si>
    <t>Абаева Рада</t>
  </si>
  <si>
    <t>Алборов Ацамаз</t>
  </si>
  <si>
    <t>Багаев Альберт</t>
  </si>
  <si>
    <t>Габуев Гела</t>
  </si>
  <si>
    <t>Джиоев Арсен</t>
  </si>
  <si>
    <t>Джиоева Наталья</t>
  </si>
  <si>
    <t>Джихаева Ирма</t>
  </si>
  <si>
    <t>Джиоев Аббосиддин</t>
  </si>
  <si>
    <t>Гагиев Ацамаз</t>
  </si>
  <si>
    <t>Гагиева Алана</t>
  </si>
  <si>
    <t>Багаева Л.Т,</t>
  </si>
  <si>
    <t xml:space="preserve">11А ,11Б </t>
  </si>
  <si>
    <t>13,14,15,16,17,18,19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</si>
</sst>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u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24994659260841701"/>
        <bgColor theme="6" tint="0.39997558519241921"/>
      </patternFill>
    </fill>
    <fill>
      <patternFill patternType="gray0625">
        <fgColor theme="0" tint="-0.24994659260841701"/>
        <bgColor theme="2" tint="-0.24997711111789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14" fontId="0" fillId="3" borderId="1" xfId="0" applyNumberFormat="1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4" borderId="1" xfId="0" applyFill="1" applyBorder="1" applyAlignment="1" applyProtection="1">
      <alignment horizontal="center" vertical="center"/>
      <protection locked="0" hidden="1"/>
    </xf>
    <xf numFmtId="0" fontId="0" fillId="5" borderId="0" xfId="0" applyFill="1" applyProtection="1">
      <protection hidden="1"/>
    </xf>
    <xf numFmtId="0" fontId="0" fillId="0" borderId="1" xfId="0" applyBorder="1" applyProtection="1">
      <protection hidden="1"/>
    </xf>
    <xf numFmtId="0" fontId="0" fillId="6" borderId="1" xfId="0" applyFill="1" applyBorder="1" applyProtection="1">
      <protection locked="0"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2" xfId="0" applyBorder="1"/>
    <xf numFmtId="0" fontId="0" fillId="9" borderId="13" xfId="0" applyFill="1" applyBorder="1"/>
    <xf numFmtId="0" fontId="0" fillId="9" borderId="14" xfId="0" applyFill="1" applyBorder="1"/>
    <xf numFmtId="0" fontId="0" fillId="0" borderId="6" xfId="0" applyBorder="1"/>
    <xf numFmtId="0" fontId="1" fillId="8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4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1" fontId="14" fillId="0" borderId="2" xfId="0" applyNumberFormat="1" applyFont="1" applyBorder="1" applyAlignment="1" applyProtection="1">
      <alignment horizontal="right" vertical="center"/>
      <protection hidden="1"/>
    </xf>
    <xf numFmtId="0" fontId="14" fillId="0" borderId="2" xfId="0" applyNumberFormat="1" applyFont="1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1" fontId="8" fillId="11" borderId="1" xfId="0" applyNumberFormat="1" applyFont="1" applyFill="1" applyBorder="1" applyAlignment="1" applyProtection="1">
      <alignment horizontal="center"/>
      <protection hidden="1"/>
    </xf>
    <xf numFmtId="16" fontId="0" fillId="0" borderId="0" xfId="0" applyNumberFormat="1" applyProtection="1">
      <protection hidden="1"/>
    </xf>
    <xf numFmtId="0" fontId="0" fillId="12" borderId="1" xfId="0" applyFill="1" applyBorder="1" applyAlignment="1" applyProtection="1">
      <alignment horizontal="center" vertical="center"/>
      <protection locked="0" hidden="1"/>
    </xf>
    <xf numFmtId="0" fontId="0" fillId="13" borderId="1" xfId="0" applyFill="1" applyBorder="1" applyAlignment="1" applyProtection="1">
      <alignment horizontal="center" vertical="center"/>
      <protection locked="0" hidden="1"/>
    </xf>
    <xf numFmtId="0" fontId="0" fillId="14" borderId="1" xfId="0" applyFill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1" xfId="0" applyNumberFormat="1" applyFill="1" applyBorder="1" applyAlignment="1" applyProtection="1">
      <alignment horizontal="center" vertical="center"/>
      <protection locked="0" hidden="1"/>
    </xf>
    <xf numFmtId="49" fontId="14" fillId="0" borderId="0" xfId="0" applyNumberFormat="1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5" fillId="5" borderId="18" xfId="0" applyFont="1" applyFill="1" applyBorder="1" applyAlignment="1" applyProtection="1">
      <alignment horizontal="center" vertical="center" wrapText="1"/>
      <protection hidden="1"/>
    </xf>
    <xf numFmtId="0" fontId="15" fillId="11" borderId="18" xfId="0" applyFont="1" applyFill="1" applyBorder="1" applyAlignment="1" applyProtection="1">
      <alignment horizontal="center" vertical="center" wrapText="1"/>
      <protection hidden="1"/>
    </xf>
    <xf numFmtId="0" fontId="15" fillId="5" borderId="15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 wrapText="1"/>
      <protection locked="0" hidden="1"/>
    </xf>
    <xf numFmtId="0" fontId="15" fillId="11" borderId="20" xfId="0" applyFont="1" applyFill="1" applyBorder="1" applyAlignment="1" applyProtection="1">
      <alignment horizontal="center" vertical="center" wrapText="1"/>
      <protection locked="0" hidden="1"/>
    </xf>
    <xf numFmtId="0" fontId="19" fillId="5" borderId="0" xfId="0" applyFont="1" applyFill="1" applyAlignment="1" applyProtection="1">
      <alignment horizontal="left" vertical="center"/>
      <protection hidden="1"/>
    </xf>
    <xf numFmtId="0" fontId="9" fillId="5" borderId="0" xfId="0" applyFont="1" applyFill="1" applyAlignment="1" applyProtection="1">
      <alignment horizontal="left" vertical="center" indent="3"/>
      <protection hidden="1"/>
    </xf>
    <xf numFmtId="0" fontId="11" fillId="5" borderId="0" xfId="0" applyFont="1" applyFill="1" applyAlignment="1" applyProtection="1">
      <alignment horizontal="left" vertical="center" wrapText="1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1" fillId="5" borderId="0" xfId="0" applyFont="1" applyFill="1" applyAlignment="1" applyProtection="1">
      <alignment horizontal="center" vertical="center" wrapText="1"/>
      <protection hidden="1"/>
    </xf>
    <xf numFmtId="0" fontId="12" fillId="5" borderId="0" xfId="0" applyFont="1" applyFill="1" applyAlignment="1" applyProtection="1">
      <alignment horizontal="center" vertical="center" wrapText="1"/>
      <protection hidden="1"/>
    </xf>
    <xf numFmtId="0" fontId="11" fillId="5" borderId="0" xfId="0" applyFont="1" applyFill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top" textRotation="90"/>
      <protection hidden="1"/>
    </xf>
    <xf numFmtId="0" fontId="6" fillId="0" borderId="1" xfId="0" applyFont="1" applyBorder="1" applyAlignment="1" applyProtection="1">
      <alignment vertical="top" textRotation="90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9" fontId="5" fillId="0" borderId="1" xfId="1" applyFont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4" fillId="6" borderId="12" xfId="0" applyFont="1" applyFill="1" applyBorder="1" applyAlignment="1" applyProtection="1">
      <alignment horizontal="center" vertical="center"/>
      <protection locked="0" hidden="1"/>
    </xf>
    <xf numFmtId="0" fontId="14" fillId="6" borderId="5" xfId="0" applyFont="1" applyFill="1" applyBorder="1" applyAlignment="1" applyProtection="1">
      <alignment horizontal="center" vertical="center"/>
      <protection locked="0" hidden="1"/>
    </xf>
    <xf numFmtId="0" fontId="14" fillId="6" borderId="7" xfId="0" applyFont="1" applyFill="1" applyBorder="1" applyAlignment="1" applyProtection="1">
      <alignment horizontal="center" vertical="center"/>
      <protection locked="0" hidden="1"/>
    </xf>
    <xf numFmtId="0" fontId="14" fillId="6" borderId="10" xfId="0" applyFont="1" applyFill="1" applyBorder="1" applyAlignment="1" applyProtection="1">
      <alignment horizontal="center" vertical="center"/>
      <protection locked="0" hidden="1"/>
    </xf>
    <xf numFmtId="1" fontId="14" fillId="7" borderId="1" xfId="0" applyNumberFormat="1" applyFont="1" applyFill="1" applyBorder="1" applyAlignment="1" applyProtection="1">
      <alignment horizontal="center" vertical="center"/>
      <protection hidden="1"/>
    </xf>
    <xf numFmtId="49" fontId="14" fillId="6" borderId="1" xfId="0" applyNumberFormat="1" applyFont="1" applyFill="1" applyBorder="1" applyAlignment="1" applyProtection="1">
      <alignment horizontal="center" vertical="center"/>
      <protection locked="0" hidden="1"/>
    </xf>
    <xf numFmtId="164" fontId="14" fillId="0" borderId="1" xfId="0" applyNumberFormat="1" applyFont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14" fillId="6" borderId="1" xfId="0" applyNumberFormat="1" applyFont="1" applyFill="1" applyBorder="1" applyAlignment="1" applyProtection="1">
      <alignment horizontal="center" vertical="center"/>
      <protection locked="0" hidden="1"/>
    </xf>
    <xf numFmtId="2" fontId="14" fillId="6" borderId="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1" fontId="2" fillId="0" borderId="12" xfId="1" applyNumberFormat="1" applyFont="1" applyBorder="1" applyAlignment="1" applyProtection="1">
      <alignment horizontal="center" vertical="center"/>
      <protection hidden="1"/>
    </xf>
    <xf numFmtId="1" fontId="2" fillId="0" borderId="11" xfId="1" applyNumberFormat="1" applyFont="1" applyBorder="1" applyAlignment="1" applyProtection="1">
      <alignment horizontal="center" vertical="center"/>
      <protection hidden="1"/>
    </xf>
    <xf numFmtId="1" fontId="2" fillId="0" borderId="7" xfId="1" applyNumberFormat="1" applyFont="1" applyBorder="1" applyAlignment="1" applyProtection="1">
      <alignment horizontal="center" vertical="center"/>
      <protection hidden="1"/>
    </xf>
    <xf numFmtId="1" fontId="2" fillId="0" borderId="8" xfId="1" applyNumberFormat="1" applyFont="1" applyBorder="1" applyAlignment="1" applyProtection="1">
      <alignment horizontal="center" vertical="center"/>
      <protection hidden="1"/>
    </xf>
    <xf numFmtId="1" fontId="2" fillId="0" borderId="5" xfId="1" applyNumberFormat="1" applyFont="1" applyBorder="1" applyAlignment="1" applyProtection="1">
      <alignment horizontal="center" vertical="center"/>
      <protection hidden="1"/>
    </xf>
    <xf numFmtId="1" fontId="2" fillId="0" borderId="10" xfId="1" applyNumberFormat="1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15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5" fillId="5" borderId="16" xfId="0" applyFont="1" applyFill="1" applyBorder="1" applyAlignment="1" applyProtection="1">
      <alignment horizontal="center" vertical="center" wrapText="1"/>
      <protection hidden="1"/>
    </xf>
    <xf numFmtId="0" fontId="15" fillId="5" borderId="17" xfId="0" applyFont="1" applyFill="1" applyBorder="1" applyAlignment="1" applyProtection="1">
      <alignment horizontal="center" vertical="center" wrapText="1"/>
      <protection hidden="1"/>
    </xf>
    <xf numFmtId="0" fontId="15" fillId="5" borderId="23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Border="1" applyAlignment="1" applyProtection="1">
      <alignment horizontal="center" vertical="center" wrapText="1"/>
      <protection locked="0" hidden="1"/>
    </xf>
    <xf numFmtId="0" fontId="15" fillId="0" borderId="17" xfId="0" applyFont="1" applyBorder="1" applyAlignment="1" applyProtection="1">
      <alignment horizontal="center" vertical="center" wrapText="1"/>
      <protection locked="0" hidden="1"/>
    </xf>
    <xf numFmtId="0" fontId="16" fillId="5" borderId="16" xfId="0" applyFont="1" applyFill="1" applyBorder="1" applyAlignment="1" applyProtection="1">
      <alignment horizontal="center" vertical="center" wrapText="1"/>
      <protection hidden="1"/>
    </xf>
    <xf numFmtId="0" fontId="16" fillId="5" borderId="17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 wrapText="1"/>
      <protection locked="0" hidden="1"/>
    </xf>
    <xf numFmtId="0" fontId="16" fillId="0" borderId="17" xfId="0" applyFont="1" applyBorder="1" applyAlignment="1" applyProtection="1">
      <alignment horizontal="center" vertical="center" wrapText="1"/>
      <protection locked="0" hidden="1"/>
    </xf>
    <xf numFmtId="0" fontId="15" fillId="0" borderId="1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15" fillId="5" borderId="2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5" borderId="24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Процентный" xfId="1" builtinId="5"/>
  </cellStyles>
  <dxfs count="2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151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pedsovet.su/publ/62-1-0-6065" TargetMode="External"/><Relationship Id="rId1" Type="http://schemas.openxmlformats.org/officeDocument/2006/relationships/image" Target="../media/image1.png"/><Relationship Id="rId4" Type="http://schemas.openxmlformats.org/officeDocument/2006/relationships/hyperlink" Target="#&#1051;&#1080;&#1089;&#1090;1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47626</xdr:rowOff>
    </xdr:from>
    <xdr:to>
      <xdr:col>5</xdr:col>
      <xdr:colOff>66675</xdr:colOff>
      <xdr:row>4</xdr:row>
      <xdr:rowOff>91424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0" y="428626"/>
          <a:ext cx="1762125" cy="424798"/>
        </a:xfrm>
        <a:prstGeom prst="rect">
          <a:avLst/>
        </a:prstGeom>
      </xdr:spPr>
    </xdr:pic>
    <xdr:clientData/>
  </xdr:twoCellAnchor>
  <xdr:twoCellAnchor editAs="oneCell">
    <xdr:from>
      <xdr:col>15</xdr:col>
      <xdr:colOff>323850</xdr:colOff>
      <xdr:row>0</xdr:row>
      <xdr:rowOff>104776</xdr:rowOff>
    </xdr:from>
    <xdr:to>
      <xdr:col>18</xdr:col>
      <xdr:colOff>342900</xdr:colOff>
      <xdr:row>4</xdr:row>
      <xdr:rowOff>155576</xdr:rowOff>
    </xdr:to>
    <xdr:pic>
      <xdr:nvPicPr>
        <xdr:cNvPr id="3" name="Рисунок 2">
          <a:hlinkClick xmlns:r="http://schemas.openxmlformats.org/officeDocument/2006/relationships" r:id="rId2" tooltip="Перейти на страницу курса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24600" y="104776"/>
          <a:ext cx="1219200" cy="812800"/>
        </a:xfrm>
        <a:prstGeom prst="rect">
          <a:avLst/>
        </a:prstGeom>
      </xdr:spPr>
    </xdr:pic>
    <xdr:clientData/>
  </xdr:twoCellAnchor>
  <xdr:twoCellAnchor>
    <xdr:from>
      <xdr:col>17</xdr:col>
      <xdr:colOff>314325</xdr:colOff>
      <xdr:row>20</xdr:row>
      <xdr:rowOff>352425</xdr:rowOff>
    </xdr:from>
    <xdr:to>
      <xdr:col>19</xdr:col>
      <xdr:colOff>200025</xdr:colOff>
      <xdr:row>23</xdr:row>
      <xdr:rowOff>66675</xdr:rowOff>
    </xdr:to>
    <xdr:sp macro="" textlink="">
      <xdr:nvSpPr>
        <xdr:cNvPr id="4" name="Стрелка вправо 3">
          <a:hlinkClick xmlns:r="http://schemas.openxmlformats.org/officeDocument/2006/relationships" r:id="rId4"/>
        </xdr:cNvPr>
        <xdr:cNvSpPr/>
      </xdr:nvSpPr>
      <xdr:spPr>
        <a:xfrm>
          <a:off x="7115175" y="4295775"/>
          <a:ext cx="1009650" cy="476250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Rar$DI00.305/&#1040;&#1085;&#1072;&#1083;&#1080;&#1079;%20&#1088;&#1077;&#1079;&#1091;&#1083;&#1100;&#1090;&#1072;&#1090;&#1086;&#1074;%20&#1054;&#1043;&#1069;%20&#1087;&#1086;%20&#1080;&#1085;&#1092;&#1086;&#1088;&#1084;&#1072;&#1090;&#1080;&#1082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ительная записка"/>
      <sheetName val="Списки"/>
      <sheetName val="3"/>
      <sheetName val="Анализ1"/>
      <sheetName val="Бланк"/>
    </sheetNames>
    <sheetDataSet>
      <sheetData sheetId="0"/>
      <sheetData sheetId="1">
        <row r="2">
          <cell r="C2">
            <v>0</v>
          </cell>
        </row>
        <row r="3">
          <cell r="C3">
            <v>0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</sheetData>
      <sheetData sheetId="2">
        <row r="4">
          <cell r="U4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workbookViewId="0">
      <selection activeCell="P29" sqref="P29"/>
    </sheetView>
  </sheetViews>
  <sheetFormatPr defaultColWidth="9.1796875" defaultRowHeight="14.5"/>
  <cols>
    <col min="1" max="18" width="6" style="1" customWidth="1"/>
    <col min="19" max="19" width="10.81640625" style="1" customWidth="1"/>
    <col min="20" max="20" width="6" style="1" customWidth="1"/>
    <col min="21" max="16384" width="9.1796875" style="1"/>
  </cols>
  <sheetData>
    <row r="1" spans="1:20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>
      <c r="A3" s="11"/>
      <c r="B3" s="11"/>
      <c r="C3" s="11"/>
      <c r="D3" s="54" t="s">
        <v>19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11"/>
      <c r="S3" s="11"/>
      <c r="T3" s="11"/>
    </row>
    <row r="4" spans="1:20">
      <c r="A4" s="11"/>
      <c r="B4" s="11"/>
      <c r="C4" s="11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11"/>
      <c r="S4" s="11"/>
      <c r="T4" s="11"/>
    </row>
    <row r="5" spans="1:20">
      <c r="A5" s="11"/>
      <c r="B5" s="11"/>
      <c r="C5" s="11"/>
      <c r="D5" s="55" t="s">
        <v>71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11"/>
      <c r="S5" s="11"/>
      <c r="T5" s="11"/>
    </row>
    <row r="6" spans="1:20">
      <c r="A6" s="11"/>
      <c r="B6" s="11"/>
      <c r="C6" s="11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11"/>
      <c r="S6" s="11"/>
      <c r="T6" s="11"/>
    </row>
    <row r="7" spans="1:20">
      <c r="A7" s="11"/>
      <c r="B7" s="11"/>
      <c r="C7" s="11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11"/>
      <c r="S7" s="11"/>
      <c r="T7" s="11"/>
    </row>
    <row r="8" spans="1:20">
      <c r="A8" s="11"/>
      <c r="B8" s="11"/>
      <c r="C8" s="1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11"/>
      <c r="S8" s="11"/>
      <c r="T8" s="11"/>
    </row>
    <row r="9" spans="1:20">
      <c r="A9" s="11"/>
      <c r="B9" s="11"/>
      <c r="C9" s="11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11"/>
      <c r="S9" s="11"/>
      <c r="T9" s="11"/>
    </row>
    <row r="10" spans="1:20">
      <c r="A10" s="11"/>
      <c r="B10" s="11"/>
      <c r="C10" s="11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11"/>
      <c r="S10" s="11"/>
      <c r="T10" s="11"/>
    </row>
    <row r="11" spans="1:20" ht="15" customHeight="1">
      <c r="A11" s="11"/>
      <c r="B11" s="11"/>
      <c r="C11" s="11"/>
      <c r="D11" s="56" t="s">
        <v>20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11"/>
      <c r="S11" s="11"/>
      <c r="T11" s="11"/>
    </row>
    <row r="12" spans="1:20" ht="18.75" customHeight="1">
      <c r="A12" s="11"/>
      <c r="B12" s="11"/>
      <c r="C12" s="57" t="s">
        <v>21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11"/>
    </row>
    <row r="13" spans="1:20" ht="15" customHeight="1">
      <c r="A13" s="11"/>
      <c r="B13" s="11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11"/>
    </row>
    <row r="14" spans="1:20" ht="15" customHeight="1">
      <c r="A14" s="11"/>
      <c r="B14" s="11"/>
      <c r="C14" s="53" t="s">
        <v>72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11"/>
    </row>
    <row r="15" spans="1:20" ht="15" customHeight="1">
      <c r="A15" s="11"/>
      <c r="B15" s="11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11"/>
    </row>
    <row r="16" spans="1:20" ht="15" customHeight="1">
      <c r="A16" s="11"/>
      <c r="B16" s="1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11"/>
    </row>
    <row r="17" spans="1:20" ht="21.75" customHeight="1">
      <c r="A17" s="11"/>
      <c r="B17" s="11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11"/>
    </row>
    <row r="18" spans="1:20">
      <c r="A18" s="11"/>
      <c r="B18" s="11"/>
      <c r="C18" s="53" t="s">
        <v>22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11"/>
    </row>
    <row r="19" spans="1:20">
      <c r="A19" s="11"/>
      <c r="B19" s="1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11"/>
    </row>
    <row r="20" spans="1:20" ht="15" customHeight="1">
      <c r="A20" s="11"/>
      <c r="B20" s="11"/>
      <c r="C20" s="53" t="s">
        <v>91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11"/>
    </row>
    <row r="21" spans="1:20" ht="30" customHeight="1">
      <c r="A21" s="11"/>
      <c r="B21" s="1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11"/>
    </row>
    <row r="22" spans="1:20">
      <c r="A22" s="11"/>
      <c r="B22" s="11"/>
      <c r="C22" s="51" t="s">
        <v>93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11"/>
    </row>
    <row r="23" spans="1:20">
      <c r="A23" s="11"/>
      <c r="B23" s="1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11"/>
    </row>
  </sheetData>
  <sheetProtection sheet="1" objects="1" scenarios="1"/>
  <mergeCells count="9">
    <mergeCell ref="C22:S23"/>
    <mergeCell ref="A1:T2"/>
    <mergeCell ref="C18:S19"/>
    <mergeCell ref="C20:S21"/>
    <mergeCell ref="D3:Q4"/>
    <mergeCell ref="D5:Q10"/>
    <mergeCell ref="D11:Q11"/>
    <mergeCell ref="C12:S13"/>
    <mergeCell ref="C14:S1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selection activeCell="B30" sqref="B30"/>
    </sheetView>
  </sheetViews>
  <sheetFormatPr defaultColWidth="9.1796875" defaultRowHeight="14.5"/>
  <cols>
    <col min="1" max="1" width="9.1796875" style="1"/>
    <col min="2" max="2" width="26.1796875" style="1" customWidth="1"/>
    <col min="3" max="3" width="18.453125" style="1" customWidth="1"/>
    <col min="4" max="16384" width="9.1796875" style="1"/>
  </cols>
  <sheetData>
    <row r="1" spans="1:3">
      <c r="A1" s="12" t="s">
        <v>23</v>
      </c>
      <c r="B1" s="12" t="s">
        <v>24</v>
      </c>
      <c r="C1" s="12" t="s">
        <v>2</v>
      </c>
    </row>
    <row r="2" spans="1:3">
      <c r="A2" s="22">
        <v>1</v>
      </c>
      <c r="B2" s="13" t="s">
        <v>94</v>
      </c>
      <c r="C2" s="13"/>
    </row>
    <row r="3" spans="1:3">
      <c r="A3" s="22">
        <v>2</v>
      </c>
      <c r="B3" s="13" t="s">
        <v>95</v>
      </c>
      <c r="C3" s="13"/>
    </row>
    <row r="4" spans="1:3">
      <c r="A4" s="22">
        <v>3</v>
      </c>
      <c r="B4" s="13" t="s">
        <v>96</v>
      </c>
      <c r="C4" s="13"/>
    </row>
    <row r="5" spans="1:3">
      <c r="A5" s="22">
        <v>4</v>
      </c>
      <c r="B5" s="13" t="s">
        <v>97</v>
      </c>
      <c r="C5" s="13"/>
    </row>
    <row r="6" spans="1:3">
      <c r="A6" s="22">
        <v>5</v>
      </c>
      <c r="B6" s="13" t="s">
        <v>98</v>
      </c>
      <c r="C6" s="13"/>
    </row>
    <row r="7" spans="1:3">
      <c r="A7" s="22">
        <v>6</v>
      </c>
      <c r="B7" s="13" t="s">
        <v>99</v>
      </c>
      <c r="C7" s="13"/>
    </row>
    <row r="8" spans="1:3">
      <c r="A8" s="22">
        <v>7</v>
      </c>
      <c r="B8" s="13" t="s">
        <v>100</v>
      </c>
      <c r="C8" s="13"/>
    </row>
    <row r="9" spans="1:3">
      <c r="A9" s="22">
        <v>8</v>
      </c>
      <c r="B9" s="13" t="s">
        <v>101</v>
      </c>
      <c r="C9" s="13"/>
    </row>
    <row r="10" spans="1:3">
      <c r="A10" s="22">
        <v>9</v>
      </c>
      <c r="B10" s="13" t="s">
        <v>102</v>
      </c>
      <c r="C10" s="13"/>
    </row>
    <row r="11" spans="1:3">
      <c r="A11" s="22">
        <v>10</v>
      </c>
      <c r="B11" s="13" t="s">
        <v>103</v>
      </c>
      <c r="C11" s="13"/>
    </row>
    <row r="12" spans="1:3">
      <c r="A12" s="22">
        <v>11</v>
      </c>
      <c r="B12" s="13" t="s">
        <v>104</v>
      </c>
      <c r="C12" s="13"/>
    </row>
    <row r="13" spans="1:3">
      <c r="A13" s="22">
        <v>12</v>
      </c>
      <c r="B13" s="13" t="s">
        <v>105</v>
      </c>
      <c r="C13" s="13"/>
    </row>
    <row r="14" spans="1:3">
      <c r="A14" s="22">
        <v>13</v>
      </c>
      <c r="B14" s="13" t="s">
        <v>106</v>
      </c>
      <c r="C14" s="13"/>
    </row>
    <row r="15" spans="1:3">
      <c r="A15" s="22">
        <v>14</v>
      </c>
      <c r="B15" s="13" t="s">
        <v>107</v>
      </c>
      <c r="C15" s="13"/>
    </row>
    <row r="16" spans="1:3">
      <c r="A16" s="22">
        <v>15</v>
      </c>
      <c r="B16" s="13" t="s">
        <v>108</v>
      </c>
      <c r="C16" s="13"/>
    </row>
    <row r="17" spans="1:3">
      <c r="A17" s="22">
        <v>16</v>
      </c>
      <c r="B17" s="13" t="s">
        <v>109</v>
      </c>
      <c r="C17" s="13"/>
    </row>
    <row r="18" spans="1:3">
      <c r="A18" s="22">
        <v>17</v>
      </c>
      <c r="B18" s="13" t="s">
        <v>110</v>
      </c>
      <c r="C18" s="13"/>
    </row>
    <row r="19" spans="1:3">
      <c r="A19" s="22">
        <v>18</v>
      </c>
      <c r="B19" s="13" t="s">
        <v>111</v>
      </c>
      <c r="C19" s="13"/>
    </row>
    <row r="20" spans="1:3">
      <c r="A20" s="22">
        <v>19</v>
      </c>
      <c r="B20" s="13" t="s">
        <v>112</v>
      </c>
      <c r="C20" s="13"/>
    </row>
    <row r="21" spans="1:3">
      <c r="A21" s="22">
        <v>20</v>
      </c>
      <c r="B21" s="13" t="s">
        <v>113</v>
      </c>
      <c r="C21" s="13"/>
    </row>
    <row r="22" spans="1:3">
      <c r="A22" s="22">
        <v>21</v>
      </c>
      <c r="B22" s="13" t="s">
        <v>114</v>
      </c>
      <c r="C22" s="13"/>
    </row>
    <row r="23" spans="1:3">
      <c r="A23" s="22">
        <v>22</v>
      </c>
      <c r="B23" s="13" t="s">
        <v>115</v>
      </c>
      <c r="C23" s="13"/>
    </row>
    <row r="24" spans="1:3">
      <c r="A24" s="22">
        <v>23</v>
      </c>
      <c r="B24" s="13" t="s">
        <v>116</v>
      </c>
      <c r="C24" s="13"/>
    </row>
    <row r="25" spans="1:3">
      <c r="A25" s="22">
        <v>24</v>
      </c>
      <c r="B25" s="13" t="s">
        <v>117</v>
      </c>
      <c r="C25" s="13"/>
    </row>
    <row r="26" spans="1:3">
      <c r="A26" s="22">
        <v>25</v>
      </c>
      <c r="B26" s="13" t="s">
        <v>118</v>
      </c>
      <c r="C26" s="13"/>
    </row>
    <row r="27" spans="1:3">
      <c r="A27" s="22">
        <v>26</v>
      </c>
      <c r="B27" s="13" t="s">
        <v>119</v>
      </c>
      <c r="C27" s="13"/>
    </row>
    <row r="28" spans="1:3">
      <c r="A28" s="22">
        <v>27</v>
      </c>
      <c r="B28" s="13" t="s">
        <v>120</v>
      </c>
      <c r="C28" s="13"/>
    </row>
    <row r="29" spans="1:3">
      <c r="A29" s="22">
        <v>28</v>
      </c>
      <c r="B29" s="13" t="s">
        <v>121</v>
      </c>
      <c r="C29" s="13"/>
    </row>
    <row r="30" spans="1:3">
      <c r="A30" s="22">
        <v>29</v>
      </c>
      <c r="B30" s="13" t="s">
        <v>122</v>
      </c>
      <c r="C30" s="13"/>
    </row>
    <row r="31" spans="1:3">
      <c r="A31" s="22">
        <v>30</v>
      </c>
      <c r="B31" s="13" t="s">
        <v>45</v>
      </c>
      <c r="C31" s="1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tabSelected="1" zoomScale="90" zoomScaleNormal="90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ColWidth="9.1796875" defaultRowHeight="14.5"/>
  <cols>
    <col min="1" max="1" width="19.54296875" style="1" customWidth="1"/>
    <col min="2" max="2" width="11.1796875" style="1" bestFit="1" customWidth="1"/>
    <col min="3" max="20" width="3.54296875" style="1" customWidth="1"/>
    <col min="21" max="21" width="5.26953125" style="1" customWidth="1"/>
    <col min="22" max="22" width="9.81640625" style="1" customWidth="1"/>
    <col min="23" max="24" width="9.1796875" style="1"/>
    <col min="25" max="29" width="9" style="1" hidden="1" customWidth="1"/>
    <col min="30" max="30" width="9" style="1" customWidth="1"/>
    <col min="31" max="41" width="9.1796875" style="1" customWidth="1"/>
    <col min="42" max="42" width="7.7265625" style="1" customWidth="1"/>
    <col min="43" max="43" width="43.81640625" style="1" customWidth="1"/>
    <col min="44" max="16384" width="9.1796875" style="1"/>
  </cols>
  <sheetData>
    <row r="1" spans="1:28" ht="35.25" customHeight="1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36"/>
    </row>
    <row r="2" spans="1:28">
      <c r="A2" s="37" t="s">
        <v>3</v>
      </c>
      <c r="B2" s="8">
        <v>42888</v>
      </c>
      <c r="C2" s="64" t="s">
        <v>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58" t="s">
        <v>33</v>
      </c>
      <c r="W2" s="58" t="s">
        <v>35</v>
      </c>
      <c r="X2" s="58" t="s">
        <v>74</v>
      </c>
    </row>
    <row r="3" spans="1:28">
      <c r="A3" s="37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58"/>
      <c r="W3" s="58"/>
      <c r="X3" s="58"/>
    </row>
    <row r="4" spans="1:28">
      <c r="A4" s="3" t="str">
        <f>Списки!B2</f>
        <v>Кочиев Эльбрус</v>
      </c>
      <c r="B4" s="38"/>
      <c r="C4" s="10">
        <v>1</v>
      </c>
      <c r="D4" s="10">
        <v>1</v>
      </c>
      <c r="E4" s="10">
        <v>0</v>
      </c>
      <c r="F4" s="10">
        <v>0</v>
      </c>
      <c r="G4" s="10">
        <v>1</v>
      </c>
      <c r="H4" s="10">
        <v>0</v>
      </c>
      <c r="I4" s="10">
        <v>0</v>
      </c>
      <c r="J4" s="10">
        <v>1</v>
      </c>
      <c r="K4" s="10">
        <v>1</v>
      </c>
      <c r="L4" s="10">
        <v>0</v>
      </c>
      <c r="M4" s="10">
        <v>0</v>
      </c>
      <c r="N4" s="10">
        <v>1</v>
      </c>
      <c r="O4" s="9">
        <v>0</v>
      </c>
      <c r="P4" s="9">
        <v>0</v>
      </c>
      <c r="Q4" s="9">
        <v>0</v>
      </c>
      <c r="R4" s="32">
        <v>0</v>
      </c>
      <c r="S4" s="32">
        <v>0</v>
      </c>
      <c r="T4" s="33">
        <v>0</v>
      </c>
      <c r="U4" s="33">
        <v>0</v>
      </c>
      <c r="V4" s="37">
        <f>IF(COUNTBLANK(C4:U4)=19,"",SUM(C4:U4))</f>
        <v>6</v>
      </c>
      <c r="W4" s="37">
        <f t="shared" ref="W4:W33" si="0">IF(V4="","",Z4)</f>
        <v>27</v>
      </c>
      <c r="X4" s="37">
        <f t="shared" ref="X4:X11" si="1">IF(W4="","",IF(W4&gt;=65,5,IF(W4&gt;=47,4,IF(W4&gt;=27,3,2))))</f>
        <v>3</v>
      </c>
      <c r="Y4" s="1">
        <f>IF(W4="","",IF(W4&gt;=Анализ1!$A$14,6,IF(W4&gt;=Анализ1!$A$13,5,IF(W4&gt;=Анализ1!$A$12,4,IF(W4&gt;=Анализ1!$A$11,3,IF(W4&gt;=Анализ1!$A$10,2,IF(W4&gt;=Анализ1!$A$9,1,0)))))))</f>
        <v>1</v>
      </c>
      <c r="Z4" s="1">
        <f>IF(V4=0,0,IF(V4=Лист1!$B$1,Лист1!$B$2,IF(V4=Лист1!$C$1,Лист1!$C$2,IF(V4=Лист1!$D$1,Лист1!$D$2,IF(V4=Лист1!$E$1,Лист1!$E$2,IF(V4=Лист1!$F$1,Лист1!$F$2,IF(V4=Лист1!$G$1,Лист1!$G$2,IF(V4=Лист1!$H$1,Лист1!$H$2,IF(V4=Лист1!$I$1,Лист1!$I$2,IF(V4=Лист1!$J$1,Лист1!$J$2,IF(V4=Лист1!$K$1,Лист1!$K$2,AA4)))))))))))</f>
        <v>27</v>
      </c>
      <c r="AA4" s="1">
        <f>IF(V4=Лист1!$B$4,Лист1!$B$6,IF(V4=Лист1!$C$4,Лист1!$C$6,IF(V4=Лист1!$D$4,Лист1!$D$6,IF(V4=Лист1!$E$4,Лист1!$E$6,IF(V4=Лист1!$F$4,Лист1!$F$6,IF(V4=Лист1!$G$4,Лист1!$G$6,IF(V4=Лист1!$H$4,Лист1!$H$6,IF(V4=Лист1!$I$4,Лист1!$I$6,IF(V4=Лист1!$J$4,Лист1!$J$6,IF(V4=Лист1!$K$4,Лист1!$K$6,IF(V4=Лист1!$B$8,Лист1!$B$10,IF(V4=Лист1!$C$8,Лист1!$C$10,IF(V4=Лист1!$D$8,Лист1!$D$10,IF(V4=Лист1!$E$8,Лист1!$E$10,IF(V4=Лист1!$F$8,Лист1!$F$10,IF(V4=Лист1!$G$8,Лист1!$G$10,IF(V4=Лист1!$H$8,Лист1!$H$10,IF(V4=Лист1!$I$8,Лист1!$I$10,IF(V4=Лист1!$J$8,Лист1!$J$10,IF(V4=Лист1!$K$8,Лист1!$K$10,AB4))))))))))))))))))))</f>
        <v>0</v>
      </c>
      <c r="AB4" s="1">
        <f>IF(V4=Лист1!$B$12,Лист1!$B$14,IF(V4=Лист1!$C$12,Лист1!$C$14,IF(V4=Лист1!$D$12,Лист1!$D$14,IF(V4=Лист1!$E$12,Лист1!$E$14,IF(V4=Лист1!$F$12,Лист1!$F$14,IF(V4=Лист1!$G$12,Лист1!$G$14,IF(V4=Лист1!$H$12,Лист1!$H$14,IF(V4=Лист1!$I$12,Лист1!$I$14,IF(V4=Лист1!$J$12,Лист1!$J$14,IF(V4=Лист1!$K$12,Лист1!$K$14,IF(V4=Лист1!$M$15,Лист1!$M$17,IF(V4=Лист1!$N$15,Лист1!$N$17,IF(V4=Лист1!$O$15,Лист1!$O$17,IF(V4=Лист1!$P$15,Лист1!$P$17,IF(V4=Лист1!$Q$15,Лист1!$Q$17,IF(V4=Лист1!$R$15,Лист1!$R$17,IF(V4=Лист1!$S$15,Лист1!$S$17,IF(V4=Лист1!$T$15,Лист1!$T$17,IF(V4=Лист1!$U$15,Лист1!$U$17,IF(V4=Лист1!$V$15,Лист1!$V$17,IF(V4=Лист1!$M$19,Лист1!$M$21,IF(V4=Лист1!$N$19,Лист1!$N$21,IF(V4=Лист1!$O$19,Лист1!$O$21,IF(V4=Лист1!$P$19,Лист1!$P$21,IF(V4=Лист1!$Q$19,Лист1!$Q$21,IF(V4=Лист1!$R$19,Лист1!$R$21,Лист1!$S$21))))))))))))))))))))))))))</f>
        <v>0</v>
      </c>
    </row>
    <row r="5" spans="1:28">
      <c r="A5" s="3" t="str">
        <f>Списки!B3</f>
        <v>Маргиев Давид</v>
      </c>
      <c r="B5" s="38"/>
      <c r="C5" s="10">
        <v>1</v>
      </c>
      <c r="D5" s="10">
        <v>1</v>
      </c>
      <c r="E5" s="10">
        <v>1</v>
      </c>
      <c r="F5" s="10">
        <v>0</v>
      </c>
      <c r="G5" s="10">
        <v>1</v>
      </c>
      <c r="H5" s="10">
        <v>1</v>
      </c>
      <c r="I5" s="10">
        <v>0</v>
      </c>
      <c r="J5" s="10">
        <v>1</v>
      </c>
      <c r="K5" s="10">
        <v>1</v>
      </c>
      <c r="L5" s="10">
        <v>0</v>
      </c>
      <c r="M5" s="10">
        <v>0</v>
      </c>
      <c r="N5" s="10">
        <v>0</v>
      </c>
      <c r="O5" s="9">
        <v>0</v>
      </c>
      <c r="P5" s="9">
        <v>0</v>
      </c>
      <c r="Q5" s="9">
        <v>0</v>
      </c>
      <c r="R5" s="32"/>
      <c r="S5" s="32">
        <v>0</v>
      </c>
      <c r="T5" s="33">
        <v>0</v>
      </c>
      <c r="U5" s="33">
        <v>0</v>
      </c>
      <c r="V5" s="37">
        <f t="shared" ref="V5:V33" si="2">IF(COUNTBLANK(C5:U5)=19,"",SUM(C5:U5))</f>
        <v>7</v>
      </c>
      <c r="W5" s="37">
        <f t="shared" si="0"/>
        <v>33</v>
      </c>
      <c r="X5" s="37">
        <f t="shared" si="1"/>
        <v>3</v>
      </c>
      <c r="Y5" s="1">
        <f>IF(W5="","",IF(W5&gt;=Анализ1!$A$14,6,IF(W5&gt;=Анализ1!$A$13,5,IF(W5&gt;=Анализ1!$A$12,4,IF(W5&gt;=Анализ1!$A$11,3,IF(W5&gt;=Анализ1!$A$10,2,IF(W5&gt;=Анализ1!$A$9,1,0)))))))</f>
        <v>1</v>
      </c>
      <c r="Z5" s="1">
        <f>IF(V5=0,0,IF(V5=Лист1!$B$1,Лист1!$B$2,IF(V5=Лист1!$C$1,Лист1!$C$2,IF(V5=Лист1!$D$1,Лист1!$D$2,IF(V5=Лист1!$E$1,Лист1!$E$2,IF(V5=Лист1!$F$1,Лист1!$F$2,IF(V5=Лист1!$G$1,Лист1!$G$2,IF(V5=Лист1!$H$1,Лист1!$H$2,IF(V5=Лист1!$I$1,Лист1!$I$2,IF(V5=Лист1!$J$1,Лист1!$J$2,IF(V5=Лист1!$K$1,Лист1!$K$2,AA5)))))))))))</f>
        <v>33</v>
      </c>
      <c r="AA5" s="1">
        <f>IF(V5=Лист1!$B$4,Лист1!$B$6,IF(V5=Лист1!$C$4,Лист1!$C$6,IF(V5=Лист1!$D$4,Лист1!$D$6,IF(V5=Лист1!$E$4,Лист1!$E$6,IF(V5=Лист1!$F$4,Лист1!$F$6,IF(V5=Лист1!$G$4,Лист1!$G$6,IF(V5=Лист1!$H$4,Лист1!$H$6,IF(V5=Лист1!$I$4,Лист1!$I$6,IF(V5=Лист1!$J$4,Лист1!$J$6,IF(V5=Лист1!$K$4,Лист1!$K$6,IF(V5=Лист1!$B$8,Лист1!$B$10,IF(V5=Лист1!$C$8,Лист1!$C$10,IF(V5=Лист1!$D$8,Лист1!$D$10,IF(V5=Лист1!$E$8,Лист1!$E$10,IF(V5=Лист1!$F$8,Лист1!$F$10,IF(V5=Лист1!$G$8,Лист1!$G$10,IF(V5=Лист1!$H$8,Лист1!$H$10,IF(V5=Лист1!$I$8,Лист1!$I$10,IF(V5=Лист1!$J$8,Лист1!$J$10,IF(V5=Лист1!$K$8,Лист1!$K$10,AB5))))))))))))))))))))</f>
        <v>0</v>
      </c>
      <c r="AB5" s="1">
        <f>IF(V5=Лист1!$B$12,Лист1!$B$14,IF(V5=Лист1!$C$12,Лист1!$C$14,IF(V5=Лист1!$D$12,Лист1!$D$14,IF(V5=Лист1!$E$12,Лист1!$E$14,IF(V5=Лист1!$F$12,Лист1!$F$14,IF(V5=Лист1!$G$12,Лист1!$G$14,IF(V5=Лист1!$H$12,Лист1!$H$14,IF(V5=Лист1!$I$12,Лист1!$I$14,IF(V5=Лист1!$J$12,Лист1!$J$14,IF(V5=Лист1!$K$12,Лист1!$K$14,IF(V5=Лист1!$M$15,Лист1!$M$17,IF(V5=Лист1!$N$15,Лист1!$N$17,IF(V5=Лист1!$O$15,Лист1!$O$17,IF(V5=Лист1!$P$15,Лист1!$P$17,IF(V5=Лист1!$Q$15,Лист1!$Q$17,IF(V5=Лист1!$R$15,Лист1!$R$17,IF(V5=Лист1!$S$15,Лист1!$S$17,IF(V5=Лист1!$T$15,Лист1!$T$17,IF(V5=Лист1!$U$15,Лист1!$U$17,IF(V5=Лист1!$V$15,Лист1!$V$17,IF(V5=Лист1!$M$19,Лист1!$M$21,IF(V5=Лист1!$N$19,Лист1!$N$21,IF(V5=Лист1!$O$19,Лист1!$O$21,IF(V5=Лист1!$P$19,Лист1!$P$21,IF(V5=Лист1!$Q$19,Лист1!$Q$21,IF(V5=Лист1!$R$19,Лист1!$R$21,Лист1!$S$21))))))))))))))))))))))))))</f>
        <v>0</v>
      </c>
    </row>
    <row r="6" spans="1:28" ht="15" customHeight="1">
      <c r="A6" s="3" t="str">
        <f>Списки!B4</f>
        <v>Плиева Альбина</v>
      </c>
      <c r="B6" s="38"/>
      <c r="C6" s="10">
        <v>1</v>
      </c>
      <c r="D6" s="10">
        <v>0</v>
      </c>
      <c r="E6" s="10">
        <v>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</v>
      </c>
      <c r="L6" s="10">
        <v>0</v>
      </c>
      <c r="M6" s="10">
        <v>0</v>
      </c>
      <c r="N6" s="10">
        <v>1</v>
      </c>
      <c r="O6" s="9">
        <v>0</v>
      </c>
      <c r="P6" s="9">
        <v>0</v>
      </c>
      <c r="Q6" s="9">
        <v>0</v>
      </c>
      <c r="R6" s="32">
        <v>0</v>
      </c>
      <c r="S6" s="32">
        <v>0</v>
      </c>
      <c r="T6" s="33">
        <v>0</v>
      </c>
      <c r="U6" s="33">
        <v>0</v>
      </c>
      <c r="V6" s="37">
        <f t="shared" si="2"/>
        <v>4</v>
      </c>
      <c r="W6" s="37">
        <f t="shared" si="0"/>
        <v>18</v>
      </c>
      <c r="X6" s="37">
        <f t="shared" si="1"/>
        <v>2</v>
      </c>
      <c r="Y6" s="1">
        <f>IF(W6="","",IF(W6&gt;=Анализ1!$A$14,6,IF(W6&gt;=Анализ1!$A$13,5,IF(W6&gt;=Анализ1!$A$12,4,IF(W6&gt;=Анализ1!$A$11,3,IF(W6&gt;=Анализ1!$A$10,2,IF(W6&gt;=Анализ1!$A$9,1,0)))))))</f>
        <v>0</v>
      </c>
      <c r="Z6" s="1">
        <f>IF(V6=0,0,IF(V6=Лист1!$B$1,Лист1!$B$2,IF(V6=Лист1!$C$1,Лист1!$C$2,IF(V6=Лист1!$D$1,Лист1!$D$2,IF(V6=Лист1!$E$1,Лист1!$E$2,IF(V6=Лист1!$F$1,Лист1!$F$2,IF(V6=Лист1!$G$1,Лист1!$G$2,IF(V6=Лист1!$H$1,Лист1!$H$2,IF(V6=Лист1!$I$1,Лист1!$I$2,IF(V6=Лист1!$J$1,Лист1!$J$2,IF(V6=Лист1!$K$1,Лист1!$K$2,AA6)))))))))))</f>
        <v>18</v>
      </c>
      <c r="AA6" s="1">
        <f>IF(V6=Лист1!$B$4,Лист1!$B$6,IF(V6=Лист1!$C$4,Лист1!$C$6,IF(V6=Лист1!$D$4,Лист1!$D$6,IF(V6=Лист1!$E$4,Лист1!$E$6,IF(V6=Лист1!$F$4,Лист1!$F$6,IF(V6=Лист1!$G$4,Лист1!$G$6,IF(V6=Лист1!$H$4,Лист1!$H$6,IF(V6=Лист1!$I$4,Лист1!$I$6,IF(V6=Лист1!$J$4,Лист1!$J$6,IF(V6=Лист1!$K$4,Лист1!$K$6,IF(V6=Лист1!$B$8,Лист1!$B$10,IF(V6=Лист1!$C$8,Лист1!$C$10,IF(V6=Лист1!$D$8,Лист1!$D$10,IF(V6=Лист1!$E$8,Лист1!$E$10,IF(V6=Лист1!$F$8,Лист1!$F$10,IF(V6=Лист1!$G$8,Лист1!$G$10,IF(V6=Лист1!$H$8,Лист1!$H$10,IF(V6=Лист1!$I$8,Лист1!$I$10,IF(V6=Лист1!$J$8,Лист1!$J$10,IF(V6=Лист1!$K$8,Лист1!$K$10,AB6))))))))))))))))))))</f>
        <v>0</v>
      </c>
      <c r="AB6" s="1">
        <f>IF(V6=Лист1!$B$12,Лист1!$B$14,IF(V6=Лист1!$C$12,Лист1!$C$14,IF(V6=Лист1!$D$12,Лист1!$D$14,IF(V6=Лист1!$E$12,Лист1!$E$14,IF(V6=Лист1!$F$12,Лист1!$F$14,IF(V6=Лист1!$G$12,Лист1!$G$14,IF(V6=Лист1!$H$12,Лист1!$H$14,IF(V6=Лист1!$I$12,Лист1!$I$14,IF(V6=Лист1!$J$12,Лист1!$J$14,IF(V6=Лист1!$K$12,Лист1!$K$14,IF(V6=Лист1!$M$15,Лист1!$M$17,IF(V6=Лист1!$N$15,Лист1!$N$17,IF(V6=Лист1!$O$15,Лист1!$O$17,IF(V6=Лист1!$P$15,Лист1!$P$17,IF(V6=Лист1!$Q$15,Лист1!$Q$17,IF(V6=Лист1!$R$15,Лист1!$R$17,IF(V6=Лист1!$S$15,Лист1!$S$17,IF(V6=Лист1!$T$15,Лист1!$T$17,IF(V6=Лист1!$U$15,Лист1!$U$17,IF(V6=Лист1!$V$15,Лист1!$V$17,IF(V6=Лист1!$M$19,Лист1!$M$21,IF(V6=Лист1!$N$19,Лист1!$N$21,IF(V6=Лист1!$O$19,Лист1!$O$21,IF(V6=Лист1!$P$19,Лист1!$P$21,IF(V6=Лист1!$Q$19,Лист1!$Q$21,IF(V6=Лист1!$R$19,Лист1!$R$21,Лист1!$S$21))))))))))))))))))))))))))</f>
        <v>0</v>
      </c>
    </row>
    <row r="7" spans="1:28" ht="15" customHeight="1">
      <c r="A7" s="3" t="str">
        <f>Списки!B5</f>
        <v>Кокоева Алина</v>
      </c>
      <c r="B7" s="38"/>
      <c r="C7" s="10">
        <v>1</v>
      </c>
      <c r="D7" s="10">
        <v>1</v>
      </c>
      <c r="E7" s="10">
        <v>1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0</v>
      </c>
      <c r="O7" s="9">
        <v>0</v>
      </c>
      <c r="P7" s="9">
        <v>0</v>
      </c>
      <c r="Q7" s="9">
        <v>0</v>
      </c>
      <c r="R7" s="32">
        <v>0</v>
      </c>
      <c r="S7" s="32">
        <v>0</v>
      </c>
      <c r="T7" s="33">
        <v>0</v>
      </c>
      <c r="U7" s="33">
        <v>0</v>
      </c>
      <c r="V7" s="37">
        <f t="shared" si="2"/>
        <v>5</v>
      </c>
      <c r="W7" s="37">
        <f t="shared" si="0"/>
        <v>23</v>
      </c>
      <c r="X7" s="37">
        <f t="shared" si="1"/>
        <v>2</v>
      </c>
      <c r="Y7" s="1">
        <f>IF(W7="","",IF(W7&gt;=Анализ1!$A$14,6,IF(W7&gt;=Анализ1!$A$13,5,IF(W7&gt;=Анализ1!$A$12,4,IF(W7&gt;=Анализ1!$A$11,3,IF(W7&gt;=Анализ1!$A$10,2,IF(W7&gt;=Анализ1!$A$9,1,0)))))))</f>
        <v>0</v>
      </c>
      <c r="Z7" s="1">
        <f>IF(V7=0,0,IF(V7=Лист1!$B$1,Лист1!$B$2,IF(V7=Лист1!$C$1,Лист1!$C$2,IF(V7=Лист1!$D$1,Лист1!$D$2,IF(V7=Лист1!$E$1,Лист1!$E$2,IF(V7=Лист1!$F$1,Лист1!$F$2,IF(V7=Лист1!$G$1,Лист1!$G$2,IF(V7=Лист1!$H$1,Лист1!$H$2,IF(V7=Лист1!$I$1,Лист1!$I$2,IF(V7=Лист1!$J$1,Лист1!$J$2,IF(V7=Лист1!$K$1,Лист1!$K$2,AA7)))))))))))</f>
        <v>23</v>
      </c>
      <c r="AA7" s="1">
        <f>IF(V7=Лист1!$B$4,Лист1!$B$6,IF(V7=Лист1!$C$4,Лист1!$C$6,IF(V7=Лист1!$D$4,Лист1!$D$6,IF(V7=Лист1!$E$4,Лист1!$E$6,IF(V7=Лист1!$F$4,Лист1!$F$6,IF(V7=Лист1!$G$4,Лист1!$G$6,IF(V7=Лист1!$H$4,Лист1!$H$6,IF(V7=Лист1!$I$4,Лист1!$I$6,IF(V7=Лист1!$J$4,Лист1!$J$6,IF(V7=Лист1!$K$4,Лист1!$K$6,IF(V7=Лист1!$B$8,Лист1!$B$10,IF(V7=Лист1!$C$8,Лист1!$C$10,IF(V7=Лист1!$D$8,Лист1!$D$10,IF(V7=Лист1!$E$8,Лист1!$E$10,IF(V7=Лист1!$F$8,Лист1!$F$10,IF(V7=Лист1!$G$8,Лист1!$G$10,IF(V7=Лист1!$H$8,Лист1!$H$10,IF(V7=Лист1!$I$8,Лист1!$I$10,IF(V7=Лист1!$J$8,Лист1!$J$10,IF(V7=Лист1!$K$8,Лист1!$K$10,AB7))))))))))))))))))))</f>
        <v>0</v>
      </c>
      <c r="AB7" s="1">
        <f>IF(V7=Лист1!$B$12,Лист1!$B$14,IF(V7=Лист1!$C$12,Лист1!$C$14,IF(V7=Лист1!$D$12,Лист1!$D$14,IF(V7=Лист1!$E$12,Лист1!$E$14,IF(V7=Лист1!$F$12,Лист1!$F$14,IF(V7=Лист1!$G$12,Лист1!$G$14,IF(V7=Лист1!$H$12,Лист1!$H$14,IF(V7=Лист1!$I$12,Лист1!$I$14,IF(V7=Лист1!$J$12,Лист1!$J$14,IF(V7=Лист1!$K$12,Лист1!$K$14,IF(V7=Лист1!$M$15,Лист1!$M$17,IF(V7=Лист1!$N$15,Лист1!$N$17,IF(V7=Лист1!$O$15,Лист1!$O$17,IF(V7=Лист1!$P$15,Лист1!$P$17,IF(V7=Лист1!$Q$15,Лист1!$Q$17,IF(V7=Лист1!$R$15,Лист1!$R$17,IF(V7=Лист1!$S$15,Лист1!$S$17,IF(V7=Лист1!$T$15,Лист1!$T$17,IF(V7=Лист1!$U$15,Лист1!$U$17,IF(V7=Лист1!$V$15,Лист1!$V$17,IF(V7=Лист1!$M$19,Лист1!$M$21,IF(V7=Лист1!$N$19,Лист1!$N$21,IF(V7=Лист1!$O$19,Лист1!$O$21,IF(V7=Лист1!$P$19,Лист1!$P$21,IF(V7=Лист1!$Q$19,Лист1!$Q$21,IF(V7=Лист1!$R$19,Лист1!$R$21,Лист1!$S$21))))))))))))))))))))))))))</f>
        <v>0</v>
      </c>
    </row>
    <row r="8" spans="1:28">
      <c r="A8" s="3" t="str">
        <f>Списки!B6</f>
        <v>Елдзарова Ангелина</v>
      </c>
      <c r="B8" s="38"/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0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9">
        <v>0</v>
      </c>
      <c r="P8" s="9">
        <v>0</v>
      </c>
      <c r="Q8" s="9">
        <v>0</v>
      </c>
      <c r="R8" s="32">
        <v>0</v>
      </c>
      <c r="S8" s="32">
        <v>0</v>
      </c>
      <c r="T8" s="33">
        <v>0</v>
      </c>
      <c r="U8" s="33">
        <v>0</v>
      </c>
      <c r="V8" s="37">
        <f t="shared" si="2"/>
        <v>11</v>
      </c>
      <c r="W8" s="37">
        <f t="shared" si="0"/>
        <v>55</v>
      </c>
      <c r="X8" s="37">
        <f t="shared" si="1"/>
        <v>4</v>
      </c>
      <c r="Y8" s="1">
        <f>IF(W8="","",IF(W8&gt;=Анализ1!$A$14,6,IF(W8&gt;=Анализ1!$A$13,5,IF(W8&gt;=Анализ1!$A$12,4,IF(W8&gt;=Анализ1!$A$11,3,IF(W8&gt;=Анализ1!$A$10,2,IF(W8&gt;=Анализ1!$A$9,1,0)))))))</f>
        <v>2</v>
      </c>
      <c r="Z8" s="1">
        <f>IF(V8=0,0,IF(V8=Лист1!$B$1,Лист1!$B$2,IF(V8=Лист1!$C$1,Лист1!$C$2,IF(V8=Лист1!$D$1,Лист1!$D$2,IF(V8=Лист1!$E$1,Лист1!$E$2,IF(V8=Лист1!$F$1,Лист1!$F$2,IF(V8=Лист1!$G$1,Лист1!$G$2,IF(V8=Лист1!$H$1,Лист1!$H$2,IF(V8=Лист1!$I$1,Лист1!$I$2,IF(V8=Лист1!$J$1,Лист1!$J$2,IF(V8=Лист1!$K$1,Лист1!$K$2,AA8)))))))))))</f>
        <v>55</v>
      </c>
      <c r="AA8" s="1">
        <f>IF(V8=Лист1!$B$4,Лист1!$B$6,IF(V8=Лист1!$C$4,Лист1!$C$6,IF(V8=Лист1!$D$4,Лист1!$D$6,IF(V8=Лист1!$E$4,Лист1!$E$6,IF(V8=Лист1!$F$4,Лист1!$F$6,IF(V8=Лист1!$G$4,Лист1!$G$6,IF(V8=Лист1!$H$4,Лист1!$H$6,IF(V8=Лист1!$I$4,Лист1!$I$6,IF(V8=Лист1!$J$4,Лист1!$J$6,IF(V8=Лист1!$K$4,Лист1!$K$6,IF(V8=Лист1!$B$8,Лист1!$B$10,IF(V8=Лист1!$C$8,Лист1!$C$10,IF(V8=Лист1!$D$8,Лист1!$D$10,IF(V8=Лист1!$E$8,Лист1!$E$10,IF(V8=Лист1!$F$8,Лист1!$F$10,IF(V8=Лист1!$G$8,Лист1!$G$10,IF(V8=Лист1!$H$8,Лист1!$H$10,IF(V8=Лист1!$I$8,Лист1!$I$10,IF(V8=Лист1!$J$8,Лист1!$J$10,IF(V8=Лист1!$K$8,Лист1!$K$10,AB8))))))))))))))))))))</f>
        <v>55</v>
      </c>
      <c r="AB8" s="1">
        <f>IF(V8=Лист1!$B$12,Лист1!$B$14,IF(V8=Лист1!$C$12,Лист1!$C$14,IF(V8=Лист1!$D$12,Лист1!$D$14,IF(V8=Лист1!$E$12,Лист1!$E$14,IF(V8=Лист1!$F$12,Лист1!$F$14,IF(V8=Лист1!$G$12,Лист1!$G$14,IF(V8=Лист1!$H$12,Лист1!$H$14,IF(V8=Лист1!$I$12,Лист1!$I$14,IF(V8=Лист1!$J$12,Лист1!$J$14,IF(V8=Лист1!$K$12,Лист1!$K$14,IF(V8=Лист1!$M$15,Лист1!$M$17,IF(V8=Лист1!$N$15,Лист1!$N$17,IF(V8=Лист1!$O$15,Лист1!$O$17,IF(V8=Лист1!$P$15,Лист1!$P$17,IF(V8=Лист1!$Q$15,Лист1!$Q$17,IF(V8=Лист1!$R$15,Лист1!$R$17,IF(V8=Лист1!$S$15,Лист1!$S$17,IF(V8=Лист1!$T$15,Лист1!$T$17,IF(V8=Лист1!$U$15,Лист1!$U$17,IF(V8=Лист1!$V$15,Лист1!$V$17,IF(V8=Лист1!$M$19,Лист1!$M$21,IF(V8=Лист1!$N$19,Лист1!$N$21,IF(V8=Лист1!$O$19,Лист1!$O$21,IF(V8=Лист1!$P$19,Лист1!$P$21,IF(V8=Лист1!$Q$19,Лист1!$Q$21,IF(V8=Лист1!$R$19,Лист1!$R$21,Лист1!$S$21))))))))))))))))))))))))))</f>
        <v>0</v>
      </c>
    </row>
    <row r="9" spans="1:28">
      <c r="A9" s="3" t="str">
        <f>Списки!B7</f>
        <v>Засеева Кристина</v>
      </c>
      <c r="B9" s="38"/>
      <c r="C9" s="10">
        <v>1</v>
      </c>
      <c r="D9" s="10">
        <v>0</v>
      </c>
      <c r="E9" s="10">
        <v>1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>
        <v>0</v>
      </c>
      <c r="M9" s="10">
        <v>1</v>
      </c>
      <c r="N9" s="10">
        <v>0</v>
      </c>
      <c r="O9" s="9">
        <v>0</v>
      </c>
      <c r="P9" s="9">
        <v>0</v>
      </c>
      <c r="Q9" s="9">
        <v>0</v>
      </c>
      <c r="R9" s="32">
        <v>0</v>
      </c>
      <c r="S9" s="32">
        <v>0</v>
      </c>
      <c r="T9" s="33">
        <v>0</v>
      </c>
      <c r="U9" s="33">
        <v>0</v>
      </c>
      <c r="V9" s="37">
        <f t="shared" si="2"/>
        <v>5</v>
      </c>
      <c r="W9" s="37">
        <f t="shared" si="0"/>
        <v>23</v>
      </c>
      <c r="X9" s="37">
        <f t="shared" si="1"/>
        <v>2</v>
      </c>
      <c r="Y9" s="1">
        <f>IF(W9="","",IF(W9&gt;=Анализ1!$A$14,6,IF(W9&gt;=Анализ1!$A$13,5,IF(W9&gt;=Анализ1!$A$12,4,IF(W9&gt;=Анализ1!$A$11,3,IF(W9&gt;=Анализ1!$A$10,2,IF(W9&gt;=Анализ1!$A$9,1,0)))))))</f>
        <v>0</v>
      </c>
      <c r="Z9" s="1">
        <f>IF(V9=0,0,IF(V9=Лист1!$B$1,Лист1!$B$2,IF(V9=Лист1!$C$1,Лист1!$C$2,IF(V9=Лист1!$D$1,Лист1!$D$2,IF(V9=Лист1!$E$1,Лист1!$E$2,IF(V9=Лист1!$F$1,Лист1!$F$2,IF(V9=Лист1!$G$1,Лист1!$G$2,IF(V9=Лист1!$H$1,Лист1!$H$2,IF(V9=Лист1!$I$1,Лист1!$I$2,IF(V9=Лист1!$J$1,Лист1!$J$2,IF(V9=Лист1!$K$1,Лист1!$K$2,AA9)))))))))))</f>
        <v>23</v>
      </c>
      <c r="AA9" s="1">
        <f>IF(V9=Лист1!$B$4,Лист1!$B$6,IF(V9=Лист1!$C$4,Лист1!$C$6,IF(V9=Лист1!$D$4,Лист1!$D$6,IF(V9=Лист1!$E$4,Лист1!$E$6,IF(V9=Лист1!$F$4,Лист1!$F$6,IF(V9=Лист1!$G$4,Лист1!$G$6,IF(V9=Лист1!$H$4,Лист1!$H$6,IF(V9=Лист1!$I$4,Лист1!$I$6,IF(V9=Лист1!$J$4,Лист1!$J$6,IF(V9=Лист1!$K$4,Лист1!$K$6,IF(V9=Лист1!$B$8,Лист1!$B$10,IF(V9=Лист1!$C$8,Лист1!$C$10,IF(V9=Лист1!$D$8,Лист1!$D$10,IF(V9=Лист1!$E$8,Лист1!$E$10,IF(V9=Лист1!$F$8,Лист1!$F$10,IF(V9=Лист1!$G$8,Лист1!$G$10,IF(V9=Лист1!$H$8,Лист1!$H$10,IF(V9=Лист1!$I$8,Лист1!$I$10,IF(V9=Лист1!$J$8,Лист1!$J$10,IF(V9=Лист1!$K$8,Лист1!$K$10,AB9))))))))))))))))))))</f>
        <v>0</v>
      </c>
      <c r="AB9" s="1">
        <f>IF(V9=Лист1!$B$12,Лист1!$B$14,IF(V9=Лист1!$C$12,Лист1!$C$14,IF(V9=Лист1!$D$12,Лист1!$D$14,IF(V9=Лист1!$E$12,Лист1!$E$14,IF(V9=Лист1!$F$12,Лист1!$F$14,IF(V9=Лист1!$G$12,Лист1!$G$14,IF(V9=Лист1!$H$12,Лист1!$H$14,IF(V9=Лист1!$I$12,Лист1!$I$14,IF(V9=Лист1!$J$12,Лист1!$J$14,IF(V9=Лист1!$K$12,Лист1!$K$14,IF(V9=Лист1!$M$15,Лист1!$M$17,IF(V9=Лист1!$N$15,Лист1!$N$17,IF(V9=Лист1!$O$15,Лист1!$O$17,IF(V9=Лист1!$P$15,Лист1!$P$17,IF(V9=Лист1!$Q$15,Лист1!$Q$17,IF(V9=Лист1!$R$15,Лист1!$R$17,IF(V9=Лист1!$S$15,Лист1!$S$17,IF(V9=Лист1!$T$15,Лист1!$T$17,IF(V9=Лист1!$U$15,Лист1!$U$17,IF(V9=Лист1!$V$15,Лист1!$V$17,IF(V9=Лист1!$M$19,Лист1!$M$21,IF(V9=Лист1!$N$19,Лист1!$N$21,IF(V9=Лист1!$O$19,Лист1!$O$21,IF(V9=Лист1!$P$19,Лист1!$P$21,IF(V9=Лист1!$Q$19,Лист1!$Q$21,IF(V9=Лист1!$R$19,Лист1!$R$21,Лист1!$S$21))))))))))))))))))))))))))</f>
        <v>0</v>
      </c>
    </row>
    <row r="10" spans="1:28">
      <c r="A10" s="3" t="str">
        <f>Списки!B8</f>
        <v>Кайсинова Лаура</v>
      </c>
      <c r="B10" s="38"/>
      <c r="C10" s="10">
        <v>1</v>
      </c>
      <c r="D10" s="10">
        <v>1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9">
        <v>0</v>
      </c>
      <c r="P10" s="9">
        <v>0</v>
      </c>
      <c r="Q10" s="9">
        <v>0</v>
      </c>
      <c r="R10" s="32">
        <v>0</v>
      </c>
      <c r="S10" s="32">
        <v>0</v>
      </c>
      <c r="T10" s="33">
        <v>0</v>
      </c>
      <c r="U10" s="33">
        <v>0</v>
      </c>
      <c r="V10" s="37">
        <f t="shared" si="2"/>
        <v>4</v>
      </c>
      <c r="W10" s="37">
        <f t="shared" si="0"/>
        <v>18</v>
      </c>
      <c r="X10" s="37">
        <f t="shared" si="1"/>
        <v>2</v>
      </c>
      <c r="Y10" s="1">
        <f>IF(W10="","",IF(W10&gt;=Анализ1!$A$14,6,IF(W10&gt;=Анализ1!$A$13,5,IF(W10&gt;=Анализ1!$A$12,4,IF(W10&gt;=Анализ1!$A$11,3,IF(W10&gt;=Анализ1!$A$10,2,IF(W10&gt;=Анализ1!$A$9,1,0)))))))</f>
        <v>0</v>
      </c>
      <c r="Z10" s="1">
        <f>IF(V10=0,0,IF(V10=Лист1!$B$1,Лист1!$B$2,IF(V10=Лист1!$C$1,Лист1!$C$2,IF(V10=Лист1!$D$1,Лист1!$D$2,IF(V10=Лист1!$E$1,Лист1!$E$2,IF(V10=Лист1!$F$1,Лист1!$F$2,IF(V10=Лист1!$G$1,Лист1!$G$2,IF(V10=Лист1!$H$1,Лист1!$H$2,IF(V10=Лист1!$I$1,Лист1!$I$2,IF(V10=Лист1!$J$1,Лист1!$J$2,IF(V10=Лист1!$K$1,Лист1!$K$2,AA10)))))))))))</f>
        <v>18</v>
      </c>
      <c r="AA10" s="1">
        <f>IF(V10=Лист1!$B$4,Лист1!$B$6,IF(V10=Лист1!$C$4,Лист1!$C$6,IF(V10=Лист1!$D$4,Лист1!$D$6,IF(V10=Лист1!$E$4,Лист1!$E$6,IF(V10=Лист1!$F$4,Лист1!$F$6,IF(V10=Лист1!$G$4,Лист1!$G$6,IF(V10=Лист1!$H$4,Лист1!$H$6,IF(V10=Лист1!$I$4,Лист1!$I$6,IF(V10=Лист1!$J$4,Лист1!$J$6,IF(V10=Лист1!$K$4,Лист1!$K$6,IF(V10=Лист1!$B$8,Лист1!$B$10,IF(V10=Лист1!$C$8,Лист1!$C$10,IF(V10=Лист1!$D$8,Лист1!$D$10,IF(V10=Лист1!$E$8,Лист1!$E$10,IF(V10=Лист1!$F$8,Лист1!$F$10,IF(V10=Лист1!$G$8,Лист1!$G$10,IF(V10=Лист1!$H$8,Лист1!$H$10,IF(V10=Лист1!$I$8,Лист1!$I$10,IF(V10=Лист1!$J$8,Лист1!$J$10,IF(V10=Лист1!$K$8,Лист1!$K$10,AB10))))))))))))))))))))</f>
        <v>0</v>
      </c>
      <c r="AB10" s="1">
        <f>IF(V10=Лист1!$B$12,Лист1!$B$14,IF(V10=Лист1!$C$12,Лист1!$C$14,IF(V10=Лист1!$D$12,Лист1!$D$14,IF(V10=Лист1!$E$12,Лист1!$E$14,IF(V10=Лист1!$F$12,Лист1!$F$14,IF(V10=Лист1!$G$12,Лист1!$G$14,IF(V10=Лист1!$H$12,Лист1!$H$14,IF(V10=Лист1!$I$12,Лист1!$I$14,IF(V10=Лист1!$J$12,Лист1!$J$14,IF(V10=Лист1!$K$12,Лист1!$K$14,IF(V10=Лист1!$M$15,Лист1!$M$17,IF(V10=Лист1!$N$15,Лист1!$N$17,IF(V10=Лист1!$O$15,Лист1!$O$17,IF(V10=Лист1!$P$15,Лист1!$P$17,IF(V10=Лист1!$Q$15,Лист1!$Q$17,IF(V10=Лист1!$R$15,Лист1!$R$17,IF(V10=Лист1!$S$15,Лист1!$S$17,IF(V10=Лист1!$T$15,Лист1!$T$17,IF(V10=Лист1!$U$15,Лист1!$U$17,IF(V10=Лист1!$V$15,Лист1!$V$17,IF(V10=Лист1!$M$19,Лист1!$M$21,IF(V10=Лист1!$N$19,Лист1!$N$21,IF(V10=Лист1!$O$19,Лист1!$O$21,IF(V10=Лист1!$P$19,Лист1!$P$21,IF(V10=Лист1!$Q$19,Лист1!$Q$21,IF(V10=Лист1!$R$19,Лист1!$R$21,Лист1!$S$21))))))))))))))))))))))))))</f>
        <v>0</v>
      </c>
    </row>
    <row r="11" spans="1:28">
      <c r="A11" s="3" t="str">
        <f>Списки!B9</f>
        <v>Танделова Альбина</v>
      </c>
      <c r="B11" s="38"/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0</v>
      </c>
      <c r="I11" s="10">
        <v>0</v>
      </c>
      <c r="J11" s="10">
        <v>0</v>
      </c>
      <c r="K11" s="10">
        <v>1</v>
      </c>
      <c r="L11" s="10">
        <v>0</v>
      </c>
      <c r="M11" s="10">
        <v>0</v>
      </c>
      <c r="N11" s="10">
        <v>0</v>
      </c>
      <c r="O11" s="9">
        <v>0</v>
      </c>
      <c r="P11" s="9">
        <v>0</v>
      </c>
      <c r="Q11" s="9">
        <v>0</v>
      </c>
      <c r="R11" s="32">
        <v>0</v>
      </c>
      <c r="S11" s="32">
        <v>0</v>
      </c>
      <c r="T11" s="33">
        <v>0</v>
      </c>
      <c r="U11" s="33">
        <v>0</v>
      </c>
      <c r="V11" s="37">
        <f t="shared" si="2"/>
        <v>6</v>
      </c>
      <c r="W11" s="37">
        <f t="shared" si="0"/>
        <v>27</v>
      </c>
      <c r="X11" s="37">
        <f t="shared" si="1"/>
        <v>3</v>
      </c>
      <c r="Y11" s="1">
        <f>IF(W11="","",IF(W11&gt;=Анализ1!$A$14,6,IF(W11&gt;=Анализ1!$A$13,5,IF(W11&gt;=Анализ1!$A$12,4,IF(W11&gt;=Анализ1!$A$11,3,IF(W11&gt;=Анализ1!$A$10,2,IF(W11&gt;=Анализ1!$A$9,1,0)))))))</f>
        <v>1</v>
      </c>
      <c r="Z11" s="1">
        <f>IF(V11=0,0,IF(V11=Лист1!$B$1,Лист1!$B$2,IF(V11=Лист1!$C$1,Лист1!$C$2,IF(V11=Лист1!$D$1,Лист1!$D$2,IF(V11=Лист1!$E$1,Лист1!$E$2,IF(V11=Лист1!$F$1,Лист1!$F$2,IF(V11=Лист1!$G$1,Лист1!$G$2,IF(V11=Лист1!$H$1,Лист1!$H$2,IF(V11=Лист1!$I$1,Лист1!$I$2,IF(V11=Лист1!$J$1,Лист1!$J$2,IF(V11=Лист1!$K$1,Лист1!$K$2,AA11)))))))))))</f>
        <v>27</v>
      </c>
      <c r="AA11" s="1">
        <f>IF(V11=Лист1!$B$4,Лист1!$B$6,IF(V11=Лист1!$C$4,Лист1!$C$6,IF(V11=Лист1!$D$4,Лист1!$D$6,IF(V11=Лист1!$E$4,Лист1!$E$6,IF(V11=Лист1!$F$4,Лист1!$F$6,IF(V11=Лист1!$G$4,Лист1!$G$6,IF(V11=Лист1!$H$4,Лист1!$H$6,IF(V11=Лист1!$I$4,Лист1!$I$6,IF(V11=Лист1!$J$4,Лист1!$J$6,IF(V11=Лист1!$K$4,Лист1!$K$6,IF(V11=Лист1!$B$8,Лист1!$B$10,IF(V11=Лист1!$C$8,Лист1!$C$10,IF(V11=Лист1!$D$8,Лист1!$D$10,IF(V11=Лист1!$E$8,Лист1!$E$10,IF(V11=Лист1!$F$8,Лист1!$F$10,IF(V11=Лист1!$G$8,Лист1!$G$10,IF(V11=Лист1!$H$8,Лист1!$H$10,IF(V11=Лист1!$I$8,Лист1!$I$10,IF(V11=Лист1!$J$8,Лист1!$J$10,IF(V11=Лист1!$K$8,Лист1!$K$10,AB11))))))))))))))))))))</f>
        <v>0</v>
      </c>
      <c r="AB11" s="1">
        <f>IF(V11=Лист1!$B$12,Лист1!$B$14,IF(V11=Лист1!$C$12,Лист1!$C$14,IF(V11=Лист1!$D$12,Лист1!$D$14,IF(V11=Лист1!$E$12,Лист1!$E$14,IF(V11=Лист1!$F$12,Лист1!$F$14,IF(V11=Лист1!$G$12,Лист1!$G$14,IF(V11=Лист1!$H$12,Лист1!$H$14,IF(V11=Лист1!$I$12,Лист1!$I$14,IF(V11=Лист1!$J$12,Лист1!$J$14,IF(V11=Лист1!$K$12,Лист1!$K$14,IF(V11=Лист1!$M$15,Лист1!$M$17,IF(V11=Лист1!$N$15,Лист1!$N$17,IF(V11=Лист1!$O$15,Лист1!$O$17,IF(V11=Лист1!$P$15,Лист1!$P$17,IF(V11=Лист1!$Q$15,Лист1!$Q$17,IF(V11=Лист1!$R$15,Лист1!$R$17,IF(V11=Лист1!$S$15,Лист1!$S$17,IF(V11=Лист1!$T$15,Лист1!$T$17,IF(V11=Лист1!$U$15,Лист1!$U$17,IF(V11=Лист1!$V$15,Лист1!$V$17,IF(V11=Лист1!$M$19,Лист1!$M$21,IF(V11=Лист1!$N$19,Лист1!$N$21,IF(V11=Лист1!$O$19,Лист1!$O$21,IF(V11=Лист1!$P$19,Лист1!$P$21,IF(V11=Лист1!$Q$19,Лист1!$Q$21,IF(V11=Лист1!$R$19,Лист1!$R$21,Лист1!$S$21))))))))))))))))))))))))))</f>
        <v>0</v>
      </c>
    </row>
    <row r="12" spans="1:28">
      <c r="A12" s="3" t="str">
        <f>Списки!B10</f>
        <v>Тедеева Светлана</v>
      </c>
      <c r="B12" s="38"/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0</v>
      </c>
      <c r="J12" s="10">
        <v>1</v>
      </c>
      <c r="K12" s="10">
        <v>1</v>
      </c>
      <c r="L12" s="10">
        <v>0</v>
      </c>
      <c r="M12" s="10">
        <v>1</v>
      </c>
      <c r="N12" s="10">
        <v>0</v>
      </c>
      <c r="O12" s="9">
        <v>0</v>
      </c>
      <c r="P12" s="9">
        <v>0</v>
      </c>
      <c r="Q12" s="9">
        <v>0</v>
      </c>
      <c r="R12" s="32">
        <v>0</v>
      </c>
      <c r="S12" s="32">
        <v>0</v>
      </c>
      <c r="T12" s="33">
        <v>0</v>
      </c>
      <c r="U12" s="33">
        <v>0</v>
      </c>
      <c r="V12" s="37">
        <f t="shared" si="2"/>
        <v>9</v>
      </c>
      <c r="W12" s="37">
        <f t="shared" si="0"/>
        <v>45</v>
      </c>
      <c r="X12" s="37">
        <f>IF(W12="","",IF(W12&gt;=65,5,IF(W12&gt;=47,4,IF(W12&gt;=27,3,2))))</f>
        <v>3</v>
      </c>
      <c r="Y12" s="1">
        <f>IF(W12="","",IF(W12&gt;=Анализ1!$A$14,6,IF(W12&gt;=Анализ1!$A$13,5,IF(W12&gt;=Анализ1!$A$12,4,IF(W12&gt;=Анализ1!$A$11,3,IF(W12&gt;=Анализ1!$A$10,2,IF(W12&gt;=Анализ1!$A$9,1,0)))))))</f>
        <v>1</v>
      </c>
      <c r="Z12" s="1">
        <f>IF(V12=0,0,IF(V12=Лист1!$B$1,Лист1!$B$2,IF(V12=Лист1!$C$1,Лист1!$C$2,IF(V12=Лист1!$D$1,Лист1!$D$2,IF(V12=Лист1!$E$1,Лист1!$E$2,IF(V12=Лист1!$F$1,Лист1!$F$2,IF(V12=Лист1!$G$1,Лист1!$G$2,IF(V12=Лист1!$H$1,Лист1!$H$2,IF(V12=Лист1!$I$1,Лист1!$I$2,IF(V12=Лист1!$J$1,Лист1!$J$2,IF(V12=Лист1!$K$1,Лист1!$K$2,AA12)))))))))))</f>
        <v>45</v>
      </c>
      <c r="AA12" s="1">
        <f>IF(V12=Лист1!$B$4,Лист1!$B$6,IF(V12=Лист1!$C$4,Лист1!$C$6,IF(V12=Лист1!$D$4,Лист1!$D$6,IF(V12=Лист1!$E$4,Лист1!$E$6,IF(V12=Лист1!$F$4,Лист1!$F$6,IF(V12=Лист1!$G$4,Лист1!$G$6,IF(V12=Лист1!$H$4,Лист1!$H$6,IF(V12=Лист1!$I$4,Лист1!$I$6,IF(V12=Лист1!$J$4,Лист1!$J$6,IF(V12=Лист1!$K$4,Лист1!$K$6,IF(V12=Лист1!$B$8,Лист1!$B$10,IF(V12=Лист1!$C$8,Лист1!$C$10,IF(V12=Лист1!$D$8,Лист1!$D$10,IF(V12=Лист1!$E$8,Лист1!$E$10,IF(V12=Лист1!$F$8,Лист1!$F$10,IF(V12=Лист1!$G$8,Лист1!$G$10,IF(V12=Лист1!$H$8,Лист1!$H$10,IF(V12=Лист1!$I$8,Лист1!$I$10,IF(V12=Лист1!$J$8,Лист1!$J$10,IF(V12=Лист1!$K$8,Лист1!$K$10,AB12))))))))))))))))))))</f>
        <v>0</v>
      </c>
      <c r="AB12" s="1">
        <f>IF(V12=Лист1!$B$12,Лист1!$B$14,IF(V12=Лист1!$C$12,Лист1!$C$14,IF(V12=Лист1!$D$12,Лист1!$D$14,IF(V12=Лист1!$E$12,Лист1!$E$14,IF(V12=Лист1!$F$12,Лист1!$F$14,IF(V12=Лист1!$G$12,Лист1!$G$14,IF(V12=Лист1!$H$12,Лист1!$H$14,IF(V12=Лист1!$I$12,Лист1!$I$14,IF(V12=Лист1!$J$12,Лист1!$J$14,IF(V12=Лист1!$K$12,Лист1!$K$14,IF(V12=Лист1!$M$15,Лист1!$M$17,IF(V12=Лист1!$N$15,Лист1!$N$17,IF(V12=Лист1!$O$15,Лист1!$O$17,IF(V12=Лист1!$P$15,Лист1!$P$17,IF(V12=Лист1!$Q$15,Лист1!$Q$17,IF(V12=Лист1!$R$15,Лист1!$R$17,IF(V12=Лист1!$S$15,Лист1!$S$17,IF(V12=Лист1!$T$15,Лист1!$T$17,IF(V12=Лист1!$U$15,Лист1!$U$17,IF(V12=Лист1!$V$15,Лист1!$V$17,IF(V12=Лист1!$M$19,Лист1!$M$21,IF(V12=Лист1!$N$19,Лист1!$N$21,IF(V12=Лист1!$O$19,Лист1!$O$21,IF(V12=Лист1!$P$19,Лист1!$P$21,IF(V12=Лист1!$Q$19,Лист1!$Q$21,IF(V12=Лист1!$R$19,Лист1!$R$21,Лист1!$S$21))))))))))))))))))))))))))</f>
        <v>0</v>
      </c>
    </row>
    <row r="13" spans="1:28">
      <c r="A13" s="3" t="str">
        <f>Списки!B11</f>
        <v>Тигиев Батраз</v>
      </c>
      <c r="B13" s="38"/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0</v>
      </c>
      <c r="I13" s="10">
        <v>0</v>
      </c>
      <c r="J13" s="10">
        <v>0</v>
      </c>
      <c r="K13" s="10">
        <v>1</v>
      </c>
      <c r="L13" s="10">
        <v>1</v>
      </c>
      <c r="M13" s="10">
        <v>0</v>
      </c>
      <c r="N13" s="10">
        <v>0</v>
      </c>
      <c r="O13" s="9">
        <v>0</v>
      </c>
      <c r="P13" s="9">
        <v>0</v>
      </c>
      <c r="Q13" s="9">
        <v>0</v>
      </c>
      <c r="R13" s="32">
        <v>0</v>
      </c>
      <c r="S13" s="32">
        <v>0</v>
      </c>
      <c r="T13" s="33">
        <v>0</v>
      </c>
      <c r="U13" s="33">
        <v>0</v>
      </c>
      <c r="V13" s="37">
        <f t="shared" si="2"/>
        <v>7</v>
      </c>
      <c r="W13" s="37">
        <f t="shared" si="0"/>
        <v>33</v>
      </c>
      <c r="X13" s="37">
        <f t="shared" ref="X13:X33" si="3">IF(W13="","",IF(W13&gt;=65,5,IF(W13&gt;=47,4,IF(W13&gt;=27,3,2))))</f>
        <v>3</v>
      </c>
      <c r="Y13" s="1">
        <f>IF(W13="","",IF(W13&gt;=Анализ1!$A$14,6,IF(W13&gt;=Анализ1!$A$13,5,IF(W13&gt;=Анализ1!$A$12,4,IF(W13&gt;=Анализ1!$A$11,3,IF(W13&gt;=Анализ1!$A$10,2,IF(W13&gt;=Анализ1!$A$9,1,0)))))))</f>
        <v>1</v>
      </c>
      <c r="Z13" s="1">
        <f>IF(V13=0,0,IF(V13=Лист1!$B$1,Лист1!$B$2,IF(V13=Лист1!$C$1,Лист1!$C$2,IF(V13=Лист1!$D$1,Лист1!$D$2,IF(V13=Лист1!$E$1,Лист1!$E$2,IF(V13=Лист1!$F$1,Лист1!$F$2,IF(V13=Лист1!$G$1,Лист1!$G$2,IF(V13=Лист1!$H$1,Лист1!$H$2,IF(V13=Лист1!$I$1,Лист1!$I$2,IF(V13=Лист1!$J$1,Лист1!$J$2,IF(V13=Лист1!$K$1,Лист1!$K$2,AA13)))))))))))</f>
        <v>33</v>
      </c>
      <c r="AA13" s="1">
        <f>IF(V13=Лист1!$B$4,Лист1!$B$6,IF(V13=Лист1!$C$4,Лист1!$C$6,IF(V13=Лист1!$D$4,Лист1!$D$6,IF(V13=Лист1!$E$4,Лист1!$E$6,IF(V13=Лист1!$F$4,Лист1!$F$6,IF(V13=Лист1!$G$4,Лист1!$G$6,IF(V13=Лист1!$H$4,Лист1!$H$6,IF(V13=Лист1!$I$4,Лист1!$I$6,IF(V13=Лист1!$J$4,Лист1!$J$6,IF(V13=Лист1!$K$4,Лист1!$K$6,IF(V13=Лист1!$B$8,Лист1!$B$10,IF(V13=Лист1!$C$8,Лист1!$C$10,IF(V13=Лист1!$D$8,Лист1!$D$10,IF(V13=Лист1!$E$8,Лист1!$E$10,IF(V13=Лист1!$F$8,Лист1!$F$10,IF(V13=Лист1!$G$8,Лист1!$G$10,IF(V13=Лист1!$H$8,Лист1!$H$10,IF(V13=Лист1!$I$8,Лист1!$I$10,IF(V13=Лист1!$J$8,Лист1!$J$10,IF(V13=Лист1!$K$8,Лист1!$K$10,AB13))))))))))))))))))))</f>
        <v>0</v>
      </c>
      <c r="AB13" s="1">
        <f>IF(V13=Лист1!$B$12,Лист1!$B$14,IF(V13=Лист1!$C$12,Лист1!$C$14,IF(V13=Лист1!$D$12,Лист1!$D$14,IF(V13=Лист1!$E$12,Лист1!$E$14,IF(V13=Лист1!$F$12,Лист1!$F$14,IF(V13=Лист1!$G$12,Лист1!$G$14,IF(V13=Лист1!$H$12,Лист1!$H$14,IF(V13=Лист1!$I$12,Лист1!$I$14,IF(V13=Лист1!$J$12,Лист1!$J$14,IF(V13=Лист1!$K$12,Лист1!$K$14,IF(V13=Лист1!$M$15,Лист1!$M$17,IF(V13=Лист1!$N$15,Лист1!$N$17,IF(V13=Лист1!$O$15,Лист1!$O$17,IF(V13=Лист1!$P$15,Лист1!$P$17,IF(V13=Лист1!$Q$15,Лист1!$Q$17,IF(V13=Лист1!$R$15,Лист1!$R$17,IF(V13=Лист1!$S$15,Лист1!$S$17,IF(V13=Лист1!$T$15,Лист1!$T$17,IF(V13=Лист1!$U$15,Лист1!$U$17,IF(V13=Лист1!$V$15,Лист1!$V$17,IF(V13=Лист1!$M$19,Лист1!$M$21,IF(V13=Лист1!$N$19,Лист1!$N$21,IF(V13=Лист1!$O$19,Лист1!$O$21,IF(V13=Лист1!$P$19,Лист1!$P$21,IF(V13=Лист1!$Q$19,Лист1!$Q$21,IF(V13=Лист1!$R$19,Лист1!$R$21,Лист1!$S$21))))))))))))))))))))))))))</f>
        <v>0</v>
      </c>
    </row>
    <row r="14" spans="1:28">
      <c r="A14" s="3" t="str">
        <f>Списки!B12</f>
        <v>Хозиева Зарина</v>
      </c>
      <c r="B14" s="38"/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0</v>
      </c>
      <c r="M14" s="10">
        <v>0</v>
      </c>
      <c r="N14" s="10">
        <v>0</v>
      </c>
      <c r="O14" s="9">
        <v>0</v>
      </c>
      <c r="P14" s="9">
        <v>0</v>
      </c>
      <c r="Q14" s="9">
        <v>0</v>
      </c>
      <c r="R14" s="32">
        <v>0</v>
      </c>
      <c r="S14" s="32">
        <v>0</v>
      </c>
      <c r="T14" s="33">
        <v>0</v>
      </c>
      <c r="U14" s="33">
        <v>0</v>
      </c>
      <c r="V14" s="37">
        <f t="shared" si="2"/>
        <v>9</v>
      </c>
      <c r="W14" s="37">
        <f t="shared" si="0"/>
        <v>45</v>
      </c>
      <c r="X14" s="37">
        <f t="shared" si="3"/>
        <v>3</v>
      </c>
      <c r="Y14" s="1">
        <f>IF(W14="","",IF(W14&gt;=Анализ1!$A$14,6,IF(W14&gt;=Анализ1!$A$13,5,IF(W14&gt;=Анализ1!$A$12,4,IF(W14&gt;=Анализ1!$A$11,3,IF(W14&gt;=Анализ1!$A$10,2,IF(W14&gt;=Анализ1!$A$9,1,0)))))))</f>
        <v>1</v>
      </c>
      <c r="Z14" s="1">
        <f>IF(V14=0,0,IF(V14=Лист1!$B$1,Лист1!$B$2,IF(V14=Лист1!$C$1,Лист1!$C$2,IF(V14=Лист1!$D$1,Лист1!$D$2,IF(V14=Лист1!$E$1,Лист1!$E$2,IF(V14=Лист1!$F$1,Лист1!$F$2,IF(V14=Лист1!$G$1,Лист1!$G$2,IF(V14=Лист1!$H$1,Лист1!$H$2,IF(V14=Лист1!$I$1,Лист1!$I$2,IF(V14=Лист1!$J$1,Лист1!$J$2,IF(V14=Лист1!$K$1,Лист1!$K$2,AA14)))))))))))</f>
        <v>45</v>
      </c>
      <c r="AA14" s="1">
        <f>IF(V14=Лист1!$B$4,Лист1!$B$6,IF(V14=Лист1!$C$4,Лист1!$C$6,IF(V14=Лист1!$D$4,Лист1!$D$6,IF(V14=Лист1!$E$4,Лист1!$E$6,IF(V14=Лист1!$F$4,Лист1!$F$6,IF(V14=Лист1!$G$4,Лист1!$G$6,IF(V14=Лист1!$H$4,Лист1!$H$6,IF(V14=Лист1!$I$4,Лист1!$I$6,IF(V14=Лист1!$J$4,Лист1!$J$6,IF(V14=Лист1!$K$4,Лист1!$K$6,IF(V14=Лист1!$B$8,Лист1!$B$10,IF(V14=Лист1!$C$8,Лист1!$C$10,IF(V14=Лист1!$D$8,Лист1!$D$10,IF(V14=Лист1!$E$8,Лист1!$E$10,IF(V14=Лист1!$F$8,Лист1!$F$10,IF(V14=Лист1!$G$8,Лист1!$G$10,IF(V14=Лист1!$H$8,Лист1!$H$10,IF(V14=Лист1!$I$8,Лист1!$I$10,IF(V14=Лист1!$J$8,Лист1!$J$10,IF(V14=Лист1!$K$8,Лист1!$K$10,AB14))))))))))))))))))))</f>
        <v>0</v>
      </c>
      <c r="AB14" s="1">
        <f>IF(V14=Лист1!$B$12,Лист1!$B$14,IF(V14=Лист1!$C$12,Лист1!$C$14,IF(V14=Лист1!$D$12,Лист1!$D$14,IF(V14=Лист1!$E$12,Лист1!$E$14,IF(V14=Лист1!$F$12,Лист1!$F$14,IF(V14=Лист1!$G$12,Лист1!$G$14,IF(V14=Лист1!$H$12,Лист1!$H$14,IF(V14=Лист1!$I$12,Лист1!$I$14,IF(V14=Лист1!$J$12,Лист1!$J$14,IF(V14=Лист1!$K$12,Лист1!$K$14,IF(V14=Лист1!$M$15,Лист1!$M$17,IF(V14=Лист1!$N$15,Лист1!$N$17,IF(V14=Лист1!$O$15,Лист1!$O$17,IF(V14=Лист1!$P$15,Лист1!$P$17,IF(V14=Лист1!$Q$15,Лист1!$Q$17,IF(V14=Лист1!$R$15,Лист1!$R$17,IF(V14=Лист1!$S$15,Лист1!$S$17,IF(V14=Лист1!$T$15,Лист1!$T$17,IF(V14=Лист1!$U$15,Лист1!$U$17,IF(V14=Лист1!$V$15,Лист1!$V$17,IF(V14=Лист1!$M$19,Лист1!$M$21,IF(V14=Лист1!$N$19,Лист1!$N$21,IF(V14=Лист1!$O$19,Лист1!$O$21,IF(V14=Лист1!$P$19,Лист1!$P$21,IF(V14=Лист1!$Q$19,Лист1!$Q$21,IF(V14=Лист1!$R$19,Лист1!$R$21,Лист1!$S$21))))))))))))))))))))))))))</f>
        <v>0</v>
      </c>
    </row>
    <row r="15" spans="1:28">
      <c r="A15" s="3" t="str">
        <f>Списки!B13</f>
        <v>Тедеев Хетаг</v>
      </c>
      <c r="B15" s="38"/>
      <c r="C15" s="10">
        <v>1</v>
      </c>
      <c r="D15" s="10">
        <v>1</v>
      </c>
      <c r="E15" s="10">
        <v>0</v>
      </c>
      <c r="F15" s="10">
        <v>1</v>
      </c>
      <c r="G15" s="10">
        <v>1</v>
      </c>
      <c r="H15" s="10">
        <v>0</v>
      </c>
      <c r="I15" s="10">
        <v>0</v>
      </c>
      <c r="J15" s="10">
        <v>1</v>
      </c>
      <c r="K15" s="10">
        <v>1</v>
      </c>
      <c r="L15" s="10">
        <v>0</v>
      </c>
      <c r="M15" s="10">
        <v>0</v>
      </c>
      <c r="N15" s="10">
        <v>1</v>
      </c>
      <c r="O15" s="9">
        <v>0</v>
      </c>
      <c r="P15" s="9">
        <v>0</v>
      </c>
      <c r="Q15" s="9">
        <v>0</v>
      </c>
      <c r="R15" s="32">
        <v>0</v>
      </c>
      <c r="S15" s="32">
        <v>0</v>
      </c>
      <c r="T15" s="33">
        <v>0</v>
      </c>
      <c r="U15" s="33">
        <v>0</v>
      </c>
      <c r="V15" s="37">
        <f t="shared" si="2"/>
        <v>7</v>
      </c>
      <c r="W15" s="37">
        <f t="shared" si="0"/>
        <v>33</v>
      </c>
      <c r="X15" s="37">
        <f t="shared" si="3"/>
        <v>3</v>
      </c>
      <c r="Y15" s="1">
        <f>IF(W15="","",IF(W15&gt;=Анализ1!$A$14,6,IF(W15&gt;=Анализ1!$A$13,5,IF(W15&gt;=Анализ1!$A$12,4,IF(W15&gt;=Анализ1!$A$11,3,IF(W15&gt;=Анализ1!$A$10,2,IF(W15&gt;=Анализ1!$A$9,1,0)))))))</f>
        <v>1</v>
      </c>
      <c r="Z15" s="1">
        <f>IF(V15=0,0,IF(V15=Лист1!$B$1,Лист1!$B$2,IF(V15=Лист1!$C$1,Лист1!$C$2,IF(V15=Лист1!$D$1,Лист1!$D$2,IF(V15=Лист1!$E$1,Лист1!$E$2,IF(V15=Лист1!$F$1,Лист1!$F$2,IF(V15=Лист1!$G$1,Лист1!$G$2,IF(V15=Лист1!$H$1,Лист1!$H$2,IF(V15=Лист1!$I$1,Лист1!$I$2,IF(V15=Лист1!$J$1,Лист1!$J$2,IF(V15=Лист1!$K$1,Лист1!$K$2,AA15)))))))))))</f>
        <v>33</v>
      </c>
      <c r="AA15" s="1">
        <f>IF(V15=Лист1!$B$4,Лист1!$B$6,IF(V15=Лист1!$C$4,Лист1!$C$6,IF(V15=Лист1!$D$4,Лист1!$D$6,IF(V15=Лист1!$E$4,Лист1!$E$6,IF(V15=Лист1!$F$4,Лист1!$F$6,IF(V15=Лист1!$G$4,Лист1!$G$6,IF(V15=Лист1!$H$4,Лист1!$H$6,IF(V15=Лист1!$I$4,Лист1!$I$6,IF(V15=Лист1!$J$4,Лист1!$J$6,IF(V15=Лист1!$K$4,Лист1!$K$6,IF(V15=Лист1!$B$8,Лист1!$B$10,IF(V15=Лист1!$C$8,Лист1!$C$10,IF(V15=Лист1!$D$8,Лист1!$D$10,IF(V15=Лист1!$E$8,Лист1!$E$10,IF(V15=Лист1!$F$8,Лист1!$F$10,IF(V15=Лист1!$G$8,Лист1!$G$10,IF(V15=Лист1!$H$8,Лист1!$H$10,IF(V15=Лист1!$I$8,Лист1!$I$10,IF(V15=Лист1!$J$8,Лист1!$J$10,IF(V15=Лист1!$K$8,Лист1!$K$10,AB15))))))))))))))))))))</f>
        <v>0</v>
      </c>
      <c r="AB15" s="1">
        <f>IF(V15=Лист1!$B$12,Лист1!$B$14,IF(V15=Лист1!$C$12,Лист1!$C$14,IF(V15=Лист1!$D$12,Лист1!$D$14,IF(V15=Лист1!$E$12,Лист1!$E$14,IF(V15=Лист1!$F$12,Лист1!$F$14,IF(V15=Лист1!$G$12,Лист1!$G$14,IF(V15=Лист1!$H$12,Лист1!$H$14,IF(V15=Лист1!$I$12,Лист1!$I$14,IF(V15=Лист1!$J$12,Лист1!$J$14,IF(V15=Лист1!$K$12,Лист1!$K$14,IF(V15=Лист1!$M$15,Лист1!$M$17,IF(V15=Лист1!$N$15,Лист1!$N$17,IF(V15=Лист1!$O$15,Лист1!$O$17,IF(V15=Лист1!$P$15,Лист1!$P$17,IF(V15=Лист1!$Q$15,Лист1!$Q$17,IF(V15=Лист1!$R$15,Лист1!$R$17,IF(V15=Лист1!$S$15,Лист1!$S$17,IF(V15=Лист1!$T$15,Лист1!$T$17,IF(V15=Лист1!$U$15,Лист1!$U$17,IF(V15=Лист1!$V$15,Лист1!$V$17,IF(V15=Лист1!$M$19,Лист1!$M$21,IF(V15=Лист1!$N$19,Лист1!$N$21,IF(V15=Лист1!$O$19,Лист1!$O$21,IF(V15=Лист1!$P$19,Лист1!$P$21,IF(V15=Лист1!$Q$19,Лист1!$Q$21,IF(V15=Лист1!$R$19,Лист1!$R$21,Лист1!$S$21))))))))))))))))))))))))))</f>
        <v>0</v>
      </c>
    </row>
    <row r="16" spans="1:28">
      <c r="A16" s="3" t="str">
        <f>Списки!B14</f>
        <v>Тасоева Илона</v>
      </c>
      <c r="B16" s="38"/>
      <c r="C16" s="10">
        <v>1</v>
      </c>
      <c r="D16" s="10">
        <v>1</v>
      </c>
      <c r="E16" s="10">
        <v>1</v>
      </c>
      <c r="F16" s="10">
        <v>1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9">
        <v>0</v>
      </c>
      <c r="P16" s="9">
        <v>0</v>
      </c>
      <c r="Q16" s="9">
        <v>0</v>
      </c>
      <c r="R16" s="32">
        <v>0</v>
      </c>
      <c r="S16" s="32"/>
      <c r="T16" s="33">
        <v>0</v>
      </c>
      <c r="U16" s="33">
        <v>0</v>
      </c>
      <c r="V16" s="37">
        <f t="shared" si="2"/>
        <v>5</v>
      </c>
      <c r="W16" s="37">
        <f t="shared" si="0"/>
        <v>23</v>
      </c>
      <c r="X16" s="37">
        <f t="shared" si="3"/>
        <v>2</v>
      </c>
      <c r="Y16" s="1">
        <f>IF(W16="","",IF(W16&gt;=Анализ1!$A$14,6,IF(W16&gt;=Анализ1!$A$13,5,IF(W16&gt;=Анализ1!$A$12,4,IF(W16&gt;=Анализ1!$A$11,3,IF(W16&gt;=Анализ1!$A$10,2,IF(W16&gt;=Анализ1!$A$9,1,0)))))))</f>
        <v>0</v>
      </c>
      <c r="Z16" s="1">
        <f>IF(V16=0,0,IF(V16=Лист1!$B$1,Лист1!$B$2,IF(V16=Лист1!$C$1,Лист1!$C$2,IF(V16=Лист1!$D$1,Лист1!$D$2,IF(V16=Лист1!$E$1,Лист1!$E$2,IF(V16=Лист1!$F$1,Лист1!$F$2,IF(V16=Лист1!$G$1,Лист1!$G$2,IF(V16=Лист1!$H$1,Лист1!$H$2,IF(V16=Лист1!$I$1,Лист1!$I$2,IF(V16=Лист1!$J$1,Лист1!$J$2,IF(V16=Лист1!$K$1,Лист1!$K$2,AA16)))))))))))</f>
        <v>23</v>
      </c>
      <c r="AA16" s="1">
        <f>IF(V16=Лист1!$B$4,Лист1!$B$6,IF(V16=Лист1!$C$4,Лист1!$C$6,IF(V16=Лист1!$D$4,Лист1!$D$6,IF(V16=Лист1!$E$4,Лист1!$E$6,IF(V16=Лист1!$F$4,Лист1!$F$6,IF(V16=Лист1!$G$4,Лист1!$G$6,IF(V16=Лист1!$H$4,Лист1!$H$6,IF(V16=Лист1!$I$4,Лист1!$I$6,IF(V16=Лист1!$J$4,Лист1!$J$6,IF(V16=Лист1!$K$4,Лист1!$K$6,IF(V16=Лист1!$B$8,Лист1!$B$10,IF(V16=Лист1!$C$8,Лист1!$C$10,IF(V16=Лист1!$D$8,Лист1!$D$10,IF(V16=Лист1!$E$8,Лист1!$E$10,IF(V16=Лист1!$F$8,Лист1!$F$10,IF(V16=Лист1!$G$8,Лист1!$G$10,IF(V16=Лист1!$H$8,Лист1!$H$10,IF(V16=Лист1!$I$8,Лист1!$I$10,IF(V16=Лист1!$J$8,Лист1!$J$10,IF(V16=Лист1!$K$8,Лист1!$K$10,AB16))))))))))))))))))))</f>
        <v>0</v>
      </c>
      <c r="AB16" s="1">
        <f>IF(V16=Лист1!$B$12,Лист1!$B$14,IF(V16=Лист1!$C$12,Лист1!$C$14,IF(V16=Лист1!$D$12,Лист1!$D$14,IF(V16=Лист1!$E$12,Лист1!$E$14,IF(V16=Лист1!$F$12,Лист1!$F$14,IF(V16=Лист1!$G$12,Лист1!$G$14,IF(V16=Лист1!$H$12,Лист1!$H$14,IF(V16=Лист1!$I$12,Лист1!$I$14,IF(V16=Лист1!$J$12,Лист1!$J$14,IF(V16=Лист1!$K$12,Лист1!$K$14,IF(V16=Лист1!$M$15,Лист1!$M$17,IF(V16=Лист1!$N$15,Лист1!$N$17,IF(V16=Лист1!$O$15,Лист1!$O$17,IF(V16=Лист1!$P$15,Лист1!$P$17,IF(V16=Лист1!$Q$15,Лист1!$Q$17,IF(V16=Лист1!$R$15,Лист1!$R$17,IF(V16=Лист1!$S$15,Лист1!$S$17,IF(V16=Лист1!$T$15,Лист1!$T$17,IF(V16=Лист1!$U$15,Лист1!$U$17,IF(V16=Лист1!$V$15,Лист1!$V$17,IF(V16=Лист1!$M$19,Лист1!$M$21,IF(V16=Лист1!$N$19,Лист1!$N$21,IF(V16=Лист1!$O$19,Лист1!$O$21,IF(V16=Лист1!$P$19,Лист1!$P$21,IF(V16=Лист1!$Q$19,Лист1!$Q$21,IF(V16=Лист1!$R$19,Лист1!$R$21,Лист1!$S$21))))))))))))))))))))))))))</f>
        <v>0</v>
      </c>
    </row>
    <row r="17" spans="1:43">
      <c r="A17" s="3" t="str">
        <f>Списки!B15</f>
        <v>Теблоев Давид</v>
      </c>
      <c r="B17" s="38"/>
      <c r="C17" s="10">
        <v>1</v>
      </c>
      <c r="D17" s="10">
        <v>1</v>
      </c>
      <c r="E17" s="10">
        <v>0</v>
      </c>
      <c r="F17" s="10">
        <v>1</v>
      </c>
      <c r="G17" s="10">
        <v>1</v>
      </c>
      <c r="H17" s="10">
        <v>1</v>
      </c>
      <c r="I17" s="10">
        <v>0</v>
      </c>
      <c r="J17" s="10">
        <v>1</v>
      </c>
      <c r="K17" s="10">
        <v>1</v>
      </c>
      <c r="L17" s="10">
        <v>0</v>
      </c>
      <c r="M17" s="10">
        <v>0</v>
      </c>
      <c r="N17" s="10">
        <v>1</v>
      </c>
      <c r="O17" s="9">
        <v>0</v>
      </c>
      <c r="P17" s="9">
        <v>0</v>
      </c>
      <c r="Q17" s="9">
        <v>0</v>
      </c>
      <c r="R17" s="32">
        <v>0</v>
      </c>
      <c r="S17" s="32">
        <v>0</v>
      </c>
      <c r="T17" s="33">
        <v>0</v>
      </c>
      <c r="U17" s="33">
        <v>0</v>
      </c>
      <c r="V17" s="37">
        <f t="shared" si="2"/>
        <v>8</v>
      </c>
      <c r="W17" s="37">
        <f t="shared" si="0"/>
        <v>39</v>
      </c>
      <c r="X17" s="37">
        <f t="shared" si="3"/>
        <v>3</v>
      </c>
      <c r="Y17" s="1">
        <f>IF(W17="","",IF(W17&gt;=Анализ1!$A$14,6,IF(W17&gt;=Анализ1!$A$13,5,IF(W17&gt;=Анализ1!$A$12,4,IF(W17&gt;=Анализ1!$A$11,3,IF(W17&gt;=Анализ1!$A$10,2,IF(W17&gt;=Анализ1!$A$9,1,0)))))))</f>
        <v>1</v>
      </c>
      <c r="Z17" s="1">
        <f>IF(V17=0,0,IF(V17=Лист1!$B$1,Лист1!$B$2,IF(V17=Лист1!$C$1,Лист1!$C$2,IF(V17=Лист1!$D$1,Лист1!$D$2,IF(V17=Лист1!$E$1,Лист1!$E$2,IF(V17=Лист1!$F$1,Лист1!$F$2,IF(V17=Лист1!$G$1,Лист1!$G$2,IF(V17=Лист1!$H$1,Лист1!$H$2,IF(V17=Лист1!$I$1,Лист1!$I$2,IF(V17=Лист1!$J$1,Лист1!$J$2,IF(V17=Лист1!$K$1,Лист1!$K$2,AA17)))))))))))</f>
        <v>39</v>
      </c>
      <c r="AA17" s="1">
        <f>IF(V17=Лист1!$B$4,Лист1!$B$6,IF(V17=Лист1!$C$4,Лист1!$C$6,IF(V17=Лист1!$D$4,Лист1!$D$6,IF(V17=Лист1!$E$4,Лист1!$E$6,IF(V17=Лист1!$F$4,Лист1!$F$6,IF(V17=Лист1!$G$4,Лист1!$G$6,IF(V17=Лист1!$H$4,Лист1!$H$6,IF(V17=Лист1!$I$4,Лист1!$I$6,IF(V17=Лист1!$J$4,Лист1!$J$6,IF(V17=Лист1!$K$4,Лист1!$K$6,IF(V17=Лист1!$B$8,Лист1!$B$10,IF(V17=Лист1!$C$8,Лист1!$C$10,IF(V17=Лист1!$D$8,Лист1!$D$10,IF(V17=Лист1!$E$8,Лист1!$E$10,IF(V17=Лист1!$F$8,Лист1!$F$10,IF(V17=Лист1!$G$8,Лист1!$G$10,IF(V17=Лист1!$H$8,Лист1!$H$10,IF(V17=Лист1!$I$8,Лист1!$I$10,IF(V17=Лист1!$J$8,Лист1!$J$10,IF(V17=Лист1!$K$8,Лист1!$K$10,AB17))))))))))))))))))))</f>
        <v>0</v>
      </c>
      <c r="AB17" s="1">
        <f>IF(V17=Лист1!$B$12,Лист1!$B$14,IF(V17=Лист1!$C$12,Лист1!$C$14,IF(V17=Лист1!$D$12,Лист1!$D$14,IF(V17=Лист1!$E$12,Лист1!$E$14,IF(V17=Лист1!$F$12,Лист1!$F$14,IF(V17=Лист1!$G$12,Лист1!$G$14,IF(V17=Лист1!$H$12,Лист1!$H$14,IF(V17=Лист1!$I$12,Лист1!$I$14,IF(V17=Лист1!$J$12,Лист1!$J$14,IF(V17=Лист1!$K$12,Лист1!$K$14,IF(V17=Лист1!$M$15,Лист1!$M$17,IF(V17=Лист1!$N$15,Лист1!$N$17,IF(V17=Лист1!$O$15,Лист1!$O$17,IF(V17=Лист1!$P$15,Лист1!$P$17,IF(V17=Лист1!$Q$15,Лист1!$Q$17,IF(V17=Лист1!$R$15,Лист1!$R$17,IF(V17=Лист1!$S$15,Лист1!$S$17,IF(V17=Лист1!$T$15,Лист1!$T$17,IF(V17=Лист1!$U$15,Лист1!$U$17,IF(V17=Лист1!$V$15,Лист1!$V$17,IF(V17=Лист1!$M$19,Лист1!$M$21,IF(V17=Лист1!$N$19,Лист1!$N$21,IF(V17=Лист1!$O$19,Лист1!$O$21,IF(V17=Лист1!$P$19,Лист1!$P$21,IF(V17=Лист1!$Q$19,Лист1!$Q$21,IF(V17=Лист1!$R$19,Лист1!$R$21,Лист1!$S$21))))))))))))))))))))))))))</f>
        <v>0</v>
      </c>
    </row>
    <row r="18" spans="1:43">
      <c r="A18" s="3" t="str">
        <f>Списки!B16</f>
        <v>Тедеев Давид</v>
      </c>
      <c r="B18" s="38"/>
      <c r="C18" s="10">
        <v>1</v>
      </c>
      <c r="D18" s="10">
        <v>0</v>
      </c>
      <c r="E18" s="10">
        <v>1</v>
      </c>
      <c r="F18" s="10">
        <v>1</v>
      </c>
      <c r="G18" s="10">
        <v>1</v>
      </c>
      <c r="H18" s="10">
        <v>0</v>
      </c>
      <c r="I18" s="10">
        <v>0</v>
      </c>
      <c r="J18" s="10">
        <v>1</v>
      </c>
      <c r="K18" s="10">
        <v>0</v>
      </c>
      <c r="L18" s="10">
        <v>1</v>
      </c>
      <c r="M18" s="10">
        <v>1</v>
      </c>
      <c r="N18" s="10">
        <v>1</v>
      </c>
      <c r="O18" s="9">
        <v>0</v>
      </c>
      <c r="P18" s="9">
        <v>0</v>
      </c>
      <c r="Q18" s="9">
        <v>0</v>
      </c>
      <c r="R18" s="32">
        <v>0</v>
      </c>
      <c r="S18" s="32">
        <v>0</v>
      </c>
      <c r="T18" s="33">
        <v>0</v>
      </c>
      <c r="U18" s="33">
        <v>0</v>
      </c>
      <c r="V18" s="37">
        <f t="shared" si="2"/>
        <v>8</v>
      </c>
      <c r="W18" s="37">
        <f t="shared" si="0"/>
        <v>39</v>
      </c>
      <c r="X18" s="37">
        <f t="shared" si="3"/>
        <v>3</v>
      </c>
      <c r="Y18" s="1">
        <f>IF(W18="","",IF(W18&gt;=Анализ1!$A$14,6,IF(W18&gt;=Анализ1!$A$13,5,IF(W18&gt;=Анализ1!$A$12,4,IF(W18&gt;=Анализ1!$A$11,3,IF(W18&gt;=Анализ1!$A$10,2,IF(W18&gt;=Анализ1!$A$9,1,0)))))))</f>
        <v>1</v>
      </c>
      <c r="Z18" s="1">
        <f>IF(V18=0,0,IF(V18=Лист1!$B$1,Лист1!$B$2,IF(V18=Лист1!$C$1,Лист1!$C$2,IF(V18=Лист1!$D$1,Лист1!$D$2,IF(V18=Лист1!$E$1,Лист1!$E$2,IF(V18=Лист1!$F$1,Лист1!$F$2,IF(V18=Лист1!$G$1,Лист1!$G$2,IF(V18=Лист1!$H$1,Лист1!$H$2,IF(V18=Лист1!$I$1,Лист1!$I$2,IF(V18=Лист1!$J$1,Лист1!$J$2,IF(V18=Лист1!$K$1,Лист1!$K$2,AA18)))))))))))</f>
        <v>39</v>
      </c>
      <c r="AA18" s="1">
        <f>IF(V18=Лист1!$B$4,Лист1!$B$6,IF(V18=Лист1!$C$4,Лист1!$C$6,IF(V18=Лист1!$D$4,Лист1!$D$6,IF(V18=Лист1!$E$4,Лист1!$E$6,IF(V18=Лист1!$F$4,Лист1!$F$6,IF(V18=Лист1!$G$4,Лист1!$G$6,IF(V18=Лист1!$H$4,Лист1!$H$6,IF(V18=Лист1!$I$4,Лист1!$I$6,IF(V18=Лист1!$J$4,Лист1!$J$6,IF(V18=Лист1!$K$4,Лист1!$K$6,IF(V18=Лист1!$B$8,Лист1!$B$10,IF(V18=Лист1!$C$8,Лист1!$C$10,IF(V18=Лист1!$D$8,Лист1!$D$10,IF(V18=Лист1!$E$8,Лист1!$E$10,IF(V18=Лист1!$F$8,Лист1!$F$10,IF(V18=Лист1!$G$8,Лист1!$G$10,IF(V18=Лист1!$H$8,Лист1!$H$10,IF(V18=Лист1!$I$8,Лист1!$I$10,IF(V18=Лист1!$J$8,Лист1!$J$10,IF(V18=Лист1!$K$8,Лист1!$K$10,AB18))))))))))))))))))))</f>
        <v>0</v>
      </c>
      <c r="AB18" s="1">
        <f>IF(V18=Лист1!$B$12,Лист1!$B$14,IF(V18=Лист1!$C$12,Лист1!$C$14,IF(V18=Лист1!$D$12,Лист1!$D$14,IF(V18=Лист1!$E$12,Лист1!$E$14,IF(V18=Лист1!$F$12,Лист1!$F$14,IF(V18=Лист1!$G$12,Лист1!$G$14,IF(V18=Лист1!$H$12,Лист1!$H$14,IF(V18=Лист1!$I$12,Лист1!$I$14,IF(V18=Лист1!$J$12,Лист1!$J$14,IF(V18=Лист1!$K$12,Лист1!$K$14,IF(V18=Лист1!$M$15,Лист1!$M$17,IF(V18=Лист1!$N$15,Лист1!$N$17,IF(V18=Лист1!$O$15,Лист1!$O$17,IF(V18=Лист1!$P$15,Лист1!$P$17,IF(V18=Лист1!$Q$15,Лист1!$Q$17,IF(V18=Лист1!$R$15,Лист1!$R$17,IF(V18=Лист1!$S$15,Лист1!$S$17,IF(V18=Лист1!$T$15,Лист1!$T$17,IF(V18=Лист1!$U$15,Лист1!$U$17,IF(V18=Лист1!$V$15,Лист1!$V$17,IF(V18=Лист1!$M$19,Лист1!$M$21,IF(V18=Лист1!$N$19,Лист1!$N$21,IF(V18=Лист1!$O$19,Лист1!$O$21,IF(V18=Лист1!$P$19,Лист1!$P$21,IF(V18=Лист1!$Q$19,Лист1!$Q$21,IF(V18=Лист1!$R$19,Лист1!$R$21,Лист1!$S$21))))))))))))))))))))))))))</f>
        <v>0</v>
      </c>
    </row>
    <row r="19" spans="1:43">
      <c r="A19" s="3" t="str">
        <f>Списки!B17</f>
        <v>Багаев Марат</v>
      </c>
      <c r="B19" s="38"/>
      <c r="C19" s="10">
        <v>0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0</v>
      </c>
      <c r="J19" s="10">
        <v>1</v>
      </c>
      <c r="K19" s="10">
        <v>0</v>
      </c>
      <c r="L19" s="10">
        <v>0</v>
      </c>
      <c r="M19" s="10">
        <v>1</v>
      </c>
      <c r="N19" s="10">
        <v>1</v>
      </c>
      <c r="O19" s="9">
        <v>1</v>
      </c>
      <c r="P19" s="9">
        <v>0</v>
      </c>
      <c r="Q19" s="9">
        <v>0</v>
      </c>
      <c r="R19" s="32">
        <v>0</v>
      </c>
      <c r="S19" s="32">
        <v>0</v>
      </c>
      <c r="T19" s="33">
        <v>0</v>
      </c>
      <c r="U19" s="33">
        <v>0</v>
      </c>
      <c r="V19" s="37">
        <f t="shared" si="2"/>
        <v>9</v>
      </c>
      <c r="W19" s="37">
        <f t="shared" si="0"/>
        <v>45</v>
      </c>
      <c r="X19" s="37">
        <f t="shared" si="3"/>
        <v>3</v>
      </c>
      <c r="Y19" s="1">
        <f>IF(W19="","",IF(W19&gt;=Анализ1!$A$14,6,IF(W19&gt;=Анализ1!$A$13,5,IF(W19&gt;=Анализ1!$A$12,4,IF(W19&gt;=Анализ1!$A$11,3,IF(W19&gt;=Анализ1!$A$10,2,IF(W19&gt;=Анализ1!$A$9,1,0)))))))</f>
        <v>1</v>
      </c>
      <c r="Z19" s="1">
        <f>IF(V19=0,0,IF(V19=Лист1!$B$1,Лист1!$B$2,IF(V19=Лист1!$C$1,Лист1!$C$2,IF(V19=Лист1!$D$1,Лист1!$D$2,IF(V19=Лист1!$E$1,Лист1!$E$2,IF(V19=Лист1!$F$1,Лист1!$F$2,IF(V19=Лист1!$G$1,Лист1!$G$2,IF(V19=Лист1!$H$1,Лист1!$H$2,IF(V19=Лист1!$I$1,Лист1!$I$2,IF(V19=Лист1!$J$1,Лист1!$J$2,IF(V19=Лист1!$K$1,Лист1!$K$2,AA19)))))))))))</f>
        <v>45</v>
      </c>
      <c r="AA19" s="1">
        <f>IF(V19=Лист1!$B$4,Лист1!$B$6,IF(V19=Лист1!$C$4,Лист1!$C$6,IF(V19=Лист1!$D$4,Лист1!$D$6,IF(V19=Лист1!$E$4,Лист1!$E$6,IF(V19=Лист1!$F$4,Лист1!$F$6,IF(V19=Лист1!$G$4,Лист1!$G$6,IF(V19=Лист1!$H$4,Лист1!$H$6,IF(V19=Лист1!$I$4,Лист1!$I$6,IF(V19=Лист1!$J$4,Лист1!$J$6,IF(V19=Лист1!$K$4,Лист1!$K$6,IF(V19=Лист1!$B$8,Лист1!$B$10,IF(V19=Лист1!$C$8,Лист1!$C$10,IF(V19=Лист1!$D$8,Лист1!$D$10,IF(V19=Лист1!$E$8,Лист1!$E$10,IF(V19=Лист1!$F$8,Лист1!$F$10,IF(V19=Лист1!$G$8,Лист1!$G$10,IF(V19=Лист1!$H$8,Лист1!$H$10,IF(V19=Лист1!$I$8,Лист1!$I$10,IF(V19=Лист1!$J$8,Лист1!$J$10,IF(V19=Лист1!$K$8,Лист1!$K$10,AB19))))))))))))))))))))</f>
        <v>0</v>
      </c>
      <c r="AB19" s="1">
        <f>IF(V19=Лист1!$B$12,Лист1!$B$14,IF(V19=Лист1!$C$12,Лист1!$C$14,IF(V19=Лист1!$D$12,Лист1!$D$14,IF(V19=Лист1!$E$12,Лист1!$E$14,IF(V19=Лист1!$F$12,Лист1!$F$14,IF(V19=Лист1!$G$12,Лист1!$G$14,IF(V19=Лист1!$H$12,Лист1!$H$14,IF(V19=Лист1!$I$12,Лист1!$I$14,IF(V19=Лист1!$J$12,Лист1!$J$14,IF(V19=Лист1!$K$12,Лист1!$K$14,IF(V19=Лист1!$M$15,Лист1!$M$17,IF(V19=Лист1!$N$15,Лист1!$N$17,IF(V19=Лист1!$O$15,Лист1!$O$17,IF(V19=Лист1!$P$15,Лист1!$P$17,IF(V19=Лист1!$Q$15,Лист1!$Q$17,IF(V19=Лист1!$R$15,Лист1!$R$17,IF(V19=Лист1!$S$15,Лист1!$S$17,IF(V19=Лист1!$T$15,Лист1!$T$17,IF(V19=Лист1!$U$15,Лист1!$U$17,IF(V19=Лист1!$V$15,Лист1!$V$17,IF(V19=Лист1!$M$19,Лист1!$M$21,IF(V19=Лист1!$N$19,Лист1!$N$21,IF(V19=Лист1!$O$19,Лист1!$O$21,IF(V19=Лист1!$P$19,Лист1!$P$21,IF(V19=Лист1!$Q$19,Лист1!$Q$21,IF(V19=Лист1!$R$19,Лист1!$R$21,Лист1!$S$21))))))))))))))))))))))))))</f>
        <v>0</v>
      </c>
    </row>
    <row r="20" spans="1:43">
      <c r="A20" s="3" t="str">
        <f>Списки!B18</f>
        <v>Багаева Мадина</v>
      </c>
      <c r="B20" s="38"/>
      <c r="C20" s="10">
        <v>0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0</v>
      </c>
      <c r="J20" s="10">
        <v>1</v>
      </c>
      <c r="K20" s="10">
        <v>1</v>
      </c>
      <c r="L20" s="10">
        <v>0</v>
      </c>
      <c r="M20" s="10">
        <v>1</v>
      </c>
      <c r="N20" s="10">
        <v>0</v>
      </c>
      <c r="O20" s="9">
        <v>0</v>
      </c>
      <c r="P20" s="9">
        <v>0</v>
      </c>
      <c r="Q20" s="9">
        <v>0</v>
      </c>
      <c r="R20" s="32">
        <v>0</v>
      </c>
      <c r="S20" s="32">
        <v>0</v>
      </c>
      <c r="T20" s="33">
        <v>0</v>
      </c>
      <c r="U20" s="33">
        <v>0</v>
      </c>
      <c r="V20" s="37">
        <f t="shared" si="2"/>
        <v>8</v>
      </c>
      <c r="W20" s="37">
        <f t="shared" si="0"/>
        <v>39</v>
      </c>
      <c r="X20" s="37">
        <f t="shared" si="3"/>
        <v>3</v>
      </c>
      <c r="Y20" s="1">
        <f>IF(W20="","",IF(W20&gt;=Анализ1!$A$14,6,IF(W20&gt;=Анализ1!$A$13,5,IF(W20&gt;=Анализ1!$A$12,4,IF(W20&gt;=Анализ1!$A$11,3,IF(W20&gt;=Анализ1!$A$10,2,IF(W20&gt;=Анализ1!$A$9,1,0)))))))</f>
        <v>1</v>
      </c>
      <c r="Z20" s="1">
        <f>IF(V20=0,0,IF(V20=Лист1!$B$1,Лист1!$B$2,IF(V20=Лист1!$C$1,Лист1!$C$2,IF(V20=Лист1!$D$1,Лист1!$D$2,IF(V20=Лист1!$E$1,Лист1!$E$2,IF(V20=Лист1!$F$1,Лист1!$F$2,IF(V20=Лист1!$G$1,Лист1!$G$2,IF(V20=Лист1!$H$1,Лист1!$H$2,IF(V20=Лист1!$I$1,Лист1!$I$2,IF(V20=Лист1!$J$1,Лист1!$J$2,IF(V20=Лист1!$K$1,Лист1!$K$2,AA20)))))))))))</f>
        <v>39</v>
      </c>
      <c r="AA20" s="1">
        <f>IF(V20=Лист1!$B$4,Лист1!$B$6,IF(V20=Лист1!$C$4,Лист1!$C$6,IF(V20=Лист1!$D$4,Лист1!$D$6,IF(V20=Лист1!$E$4,Лист1!$E$6,IF(V20=Лист1!$F$4,Лист1!$F$6,IF(V20=Лист1!$G$4,Лист1!$G$6,IF(V20=Лист1!$H$4,Лист1!$H$6,IF(V20=Лист1!$I$4,Лист1!$I$6,IF(V20=Лист1!$J$4,Лист1!$J$6,IF(V20=Лист1!$K$4,Лист1!$K$6,IF(V20=Лист1!$B$8,Лист1!$B$10,IF(V20=Лист1!$C$8,Лист1!$C$10,IF(V20=Лист1!$D$8,Лист1!$D$10,IF(V20=Лист1!$E$8,Лист1!$E$10,IF(V20=Лист1!$F$8,Лист1!$F$10,IF(V20=Лист1!$G$8,Лист1!$G$10,IF(V20=Лист1!$H$8,Лист1!$H$10,IF(V20=Лист1!$I$8,Лист1!$I$10,IF(V20=Лист1!$J$8,Лист1!$J$10,IF(V20=Лист1!$K$8,Лист1!$K$10,AB20))))))))))))))))))))</f>
        <v>0</v>
      </c>
      <c r="AB20" s="1">
        <f>IF(V20=Лист1!$B$12,Лист1!$B$14,IF(V20=Лист1!$C$12,Лист1!$C$14,IF(V20=Лист1!$D$12,Лист1!$D$14,IF(V20=Лист1!$E$12,Лист1!$E$14,IF(V20=Лист1!$F$12,Лист1!$F$14,IF(V20=Лист1!$G$12,Лист1!$G$14,IF(V20=Лист1!$H$12,Лист1!$H$14,IF(V20=Лист1!$I$12,Лист1!$I$14,IF(V20=Лист1!$J$12,Лист1!$J$14,IF(V20=Лист1!$K$12,Лист1!$K$14,IF(V20=Лист1!$M$15,Лист1!$M$17,IF(V20=Лист1!$N$15,Лист1!$N$17,IF(V20=Лист1!$O$15,Лист1!$O$17,IF(V20=Лист1!$P$15,Лист1!$P$17,IF(V20=Лист1!$Q$15,Лист1!$Q$17,IF(V20=Лист1!$R$15,Лист1!$R$17,IF(V20=Лист1!$S$15,Лист1!$S$17,IF(V20=Лист1!$T$15,Лист1!$T$17,IF(V20=Лист1!$U$15,Лист1!$U$17,IF(V20=Лист1!$V$15,Лист1!$V$17,IF(V20=Лист1!$M$19,Лист1!$M$21,IF(V20=Лист1!$N$19,Лист1!$N$21,IF(V20=Лист1!$O$19,Лист1!$O$21,IF(V20=Лист1!$P$19,Лист1!$P$21,IF(V20=Лист1!$Q$19,Лист1!$Q$21,IF(V20=Лист1!$R$19,Лист1!$R$21,Лист1!$S$21))))))))))))))))))))))))))</f>
        <v>0</v>
      </c>
    </row>
    <row r="21" spans="1:43">
      <c r="A21" s="3" t="str">
        <f>Списки!B19</f>
        <v>Ваниева Алана</v>
      </c>
      <c r="B21" s="38"/>
      <c r="C21" s="10">
        <v>1</v>
      </c>
      <c r="D21" s="10">
        <v>1</v>
      </c>
      <c r="E21" s="10">
        <v>0</v>
      </c>
      <c r="F21" s="10">
        <v>1</v>
      </c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0">
        <v>0</v>
      </c>
      <c r="O21" s="9">
        <v>0</v>
      </c>
      <c r="P21" s="9">
        <v>0</v>
      </c>
      <c r="Q21" s="9">
        <v>0</v>
      </c>
      <c r="R21" s="32">
        <v>0</v>
      </c>
      <c r="S21" s="32">
        <v>0</v>
      </c>
      <c r="T21" s="33">
        <v>0</v>
      </c>
      <c r="U21" s="33">
        <v>0</v>
      </c>
      <c r="V21" s="37">
        <f t="shared" si="2"/>
        <v>5</v>
      </c>
      <c r="W21" s="37">
        <f t="shared" si="0"/>
        <v>23</v>
      </c>
      <c r="X21" s="37">
        <f t="shared" si="3"/>
        <v>2</v>
      </c>
      <c r="Y21" s="1">
        <f>IF(W21="","",IF(W21&gt;=Анализ1!$A$14,6,IF(W21&gt;=Анализ1!$A$13,5,IF(W21&gt;=Анализ1!$A$12,4,IF(W21&gt;=Анализ1!$A$11,3,IF(W21&gt;=Анализ1!$A$10,2,IF(W21&gt;=Анализ1!$A$9,1,0)))))))</f>
        <v>0</v>
      </c>
      <c r="Z21" s="1">
        <f>IF(V21=0,0,IF(V21=Лист1!$B$1,Лист1!$B$2,IF(V21=Лист1!$C$1,Лист1!$C$2,IF(V21=Лист1!$D$1,Лист1!$D$2,IF(V21=Лист1!$E$1,Лист1!$E$2,IF(V21=Лист1!$F$1,Лист1!$F$2,IF(V21=Лист1!$G$1,Лист1!$G$2,IF(V21=Лист1!$H$1,Лист1!$H$2,IF(V21=Лист1!$I$1,Лист1!$I$2,IF(V21=Лист1!$J$1,Лист1!$J$2,IF(V21=Лист1!$K$1,Лист1!$K$2,AA21)))))))))))</f>
        <v>23</v>
      </c>
      <c r="AA21" s="1">
        <f>IF(V21=Лист1!$B$4,Лист1!$B$6,IF(V21=Лист1!$C$4,Лист1!$C$6,IF(V21=Лист1!$D$4,Лист1!$D$6,IF(V21=Лист1!$E$4,Лист1!$E$6,IF(V21=Лист1!$F$4,Лист1!$F$6,IF(V21=Лист1!$G$4,Лист1!$G$6,IF(V21=Лист1!$H$4,Лист1!$H$6,IF(V21=Лист1!$I$4,Лист1!$I$6,IF(V21=Лист1!$J$4,Лист1!$J$6,IF(V21=Лист1!$K$4,Лист1!$K$6,IF(V21=Лист1!$B$8,Лист1!$B$10,IF(V21=Лист1!$C$8,Лист1!$C$10,IF(V21=Лист1!$D$8,Лист1!$D$10,IF(V21=Лист1!$E$8,Лист1!$E$10,IF(V21=Лист1!$F$8,Лист1!$F$10,IF(V21=Лист1!$G$8,Лист1!$G$10,IF(V21=Лист1!$H$8,Лист1!$H$10,IF(V21=Лист1!$I$8,Лист1!$I$10,IF(V21=Лист1!$J$8,Лист1!$J$10,IF(V21=Лист1!$K$8,Лист1!$K$10,AB21))))))))))))))))))))</f>
        <v>0</v>
      </c>
      <c r="AB21" s="1">
        <f>IF(V21=Лист1!$B$12,Лист1!$B$14,IF(V21=Лист1!$C$12,Лист1!$C$14,IF(V21=Лист1!$D$12,Лист1!$D$14,IF(V21=Лист1!$E$12,Лист1!$E$14,IF(V21=Лист1!$F$12,Лист1!$F$14,IF(V21=Лист1!$G$12,Лист1!$G$14,IF(V21=Лист1!$H$12,Лист1!$H$14,IF(V21=Лист1!$I$12,Лист1!$I$14,IF(V21=Лист1!$J$12,Лист1!$J$14,IF(V21=Лист1!$K$12,Лист1!$K$14,IF(V21=Лист1!$M$15,Лист1!$M$17,IF(V21=Лист1!$N$15,Лист1!$N$17,IF(V21=Лист1!$O$15,Лист1!$O$17,IF(V21=Лист1!$P$15,Лист1!$P$17,IF(V21=Лист1!$Q$15,Лист1!$Q$17,IF(V21=Лист1!$R$15,Лист1!$R$17,IF(V21=Лист1!$S$15,Лист1!$S$17,IF(V21=Лист1!$T$15,Лист1!$T$17,IF(V21=Лист1!$U$15,Лист1!$U$17,IF(V21=Лист1!$V$15,Лист1!$V$17,IF(V21=Лист1!$M$19,Лист1!$M$21,IF(V21=Лист1!$N$19,Лист1!$N$21,IF(V21=Лист1!$O$19,Лист1!$O$21,IF(V21=Лист1!$P$19,Лист1!$P$21,IF(V21=Лист1!$Q$19,Лист1!$Q$21,IF(V21=Лист1!$R$19,Лист1!$R$21,Лист1!$S$21))))))))))))))))))))))))))</f>
        <v>0</v>
      </c>
    </row>
    <row r="22" spans="1:43">
      <c r="A22" s="3" t="str">
        <f>Списки!B20</f>
        <v>Багаев Давид</v>
      </c>
      <c r="B22" s="38"/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0</v>
      </c>
      <c r="J22" s="10">
        <v>1</v>
      </c>
      <c r="K22" s="10">
        <v>1</v>
      </c>
      <c r="L22" s="10">
        <v>0</v>
      </c>
      <c r="M22" s="10">
        <v>1</v>
      </c>
      <c r="N22" s="10">
        <v>1</v>
      </c>
      <c r="O22" s="9">
        <v>0</v>
      </c>
      <c r="P22" s="9">
        <v>0</v>
      </c>
      <c r="Q22" s="9">
        <v>0</v>
      </c>
      <c r="R22" s="32">
        <v>0</v>
      </c>
      <c r="S22" s="32">
        <v>0</v>
      </c>
      <c r="T22" s="33">
        <v>0</v>
      </c>
      <c r="U22" s="33">
        <v>0</v>
      </c>
      <c r="V22" s="37">
        <f t="shared" si="2"/>
        <v>10</v>
      </c>
      <c r="W22" s="37">
        <f t="shared" si="0"/>
        <v>50</v>
      </c>
      <c r="X22" s="37">
        <f t="shared" si="3"/>
        <v>4</v>
      </c>
      <c r="Y22" s="1">
        <f>IF(W22="","",IF(W22&gt;=Анализ1!$A$14,6,IF(W22&gt;=Анализ1!$A$13,5,IF(W22&gt;=Анализ1!$A$12,4,IF(W22&gt;=Анализ1!$A$11,3,IF(W22&gt;=Анализ1!$A$10,2,IF(W22&gt;=Анализ1!$A$9,1,0)))))))</f>
        <v>1</v>
      </c>
      <c r="Z22" s="1">
        <f>IF(V22=0,0,IF(V22=Лист1!$B$1,Лист1!$B$2,IF(V22=Лист1!$C$1,Лист1!$C$2,IF(V22=Лист1!$D$1,Лист1!$D$2,IF(V22=Лист1!$E$1,Лист1!$E$2,IF(V22=Лист1!$F$1,Лист1!$F$2,IF(V22=Лист1!$G$1,Лист1!$G$2,IF(V22=Лист1!$H$1,Лист1!$H$2,IF(V22=Лист1!$I$1,Лист1!$I$2,IF(V22=Лист1!$J$1,Лист1!$J$2,IF(V22=Лист1!$K$1,Лист1!$K$2,AA22)))))))))))</f>
        <v>50</v>
      </c>
      <c r="AA22" s="1">
        <f>IF(V22=Лист1!$B$4,Лист1!$B$6,IF(V22=Лист1!$C$4,Лист1!$C$6,IF(V22=Лист1!$D$4,Лист1!$D$6,IF(V22=Лист1!$E$4,Лист1!$E$6,IF(V22=Лист1!$F$4,Лист1!$F$6,IF(V22=Лист1!$G$4,Лист1!$G$6,IF(V22=Лист1!$H$4,Лист1!$H$6,IF(V22=Лист1!$I$4,Лист1!$I$6,IF(V22=Лист1!$J$4,Лист1!$J$6,IF(V22=Лист1!$K$4,Лист1!$K$6,IF(V22=Лист1!$B$8,Лист1!$B$10,IF(V22=Лист1!$C$8,Лист1!$C$10,IF(V22=Лист1!$D$8,Лист1!$D$10,IF(V22=Лист1!$E$8,Лист1!$E$10,IF(V22=Лист1!$F$8,Лист1!$F$10,IF(V22=Лист1!$G$8,Лист1!$G$10,IF(V22=Лист1!$H$8,Лист1!$H$10,IF(V22=Лист1!$I$8,Лист1!$I$10,IF(V22=Лист1!$J$8,Лист1!$J$10,IF(V22=Лист1!$K$8,Лист1!$K$10,AB22))))))))))))))))))))</f>
        <v>0</v>
      </c>
      <c r="AB22" s="1">
        <f>IF(V22=Лист1!$B$12,Лист1!$B$14,IF(V22=Лист1!$C$12,Лист1!$C$14,IF(V22=Лист1!$D$12,Лист1!$D$14,IF(V22=Лист1!$E$12,Лист1!$E$14,IF(V22=Лист1!$F$12,Лист1!$F$14,IF(V22=Лист1!$G$12,Лист1!$G$14,IF(V22=Лист1!$H$12,Лист1!$H$14,IF(V22=Лист1!$I$12,Лист1!$I$14,IF(V22=Лист1!$J$12,Лист1!$J$14,IF(V22=Лист1!$K$12,Лист1!$K$14,IF(V22=Лист1!$M$15,Лист1!$M$17,IF(V22=Лист1!$N$15,Лист1!$N$17,IF(V22=Лист1!$O$15,Лист1!$O$17,IF(V22=Лист1!$P$15,Лист1!$P$17,IF(V22=Лист1!$Q$15,Лист1!$Q$17,IF(V22=Лист1!$R$15,Лист1!$R$17,IF(V22=Лист1!$S$15,Лист1!$S$17,IF(V22=Лист1!$T$15,Лист1!$T$17,IF(V22=Лист1!$U$15,Лист1!$U$17,IF(V22=Лист1!$V$15,Лист1!$V$17,IF(V22=Лист1!$M$19,Лист1!$M$21,IF(V22=Лист1!$N$19,Лист1!$N$21,IF(V22=Лист1!$O$19,Лист1!$O$21,IF(V22=Лист1!$P$19,Лист1!$P$21,IF(V22=Лист1!$Q$19,Лист1!$Q$21,IF(V22=Лист1!$R$19,Лист1!$R$21,Лист1!$S$21))))))))))))))))))))))))))</f>
        <v>0</v>
      </c>
      <c r="AQ22" s="31"/>
    </row>
    <row r="23" spans="1:43">
      <c r="A23" s="3" t="str">
        <f>Списки!B21</f>
        <v>Абаева Рада</v>
      </c>
      <c r="B23" s="38"/>
      <c r="C23" s="10">
        <v>1</v>
      </c>
      <c r="D23" s="10">
        <v>1</v>
      </c>
      <c r="E23" s="10">
        <v>1</v>
      </c>
      <c r="F23" s="10">
        <v>1</v>
      </c>
      <c r="G23" s="10">
        <v>0</v>
      </c>
      <c r="H23" s="10">
        <v>1</v>
      </c>
      <c r="I23" s="10">
        <v>0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9">
        <v>0</v>
      </c>
      <c r="P23" s="9">
        <v>0</v>
      </c>
      <c r="Q23" s="9">
        <v>0</v>
      </c>
      <c r="R23" s="32">
        <v>0</v>
      </c>
      <c r="S23" s="32">
        <v>0</v>
      </c>
      <c r="T23" s="33">
        <v>0</v>
      </c>
      <c r="U23" s="33">
        <v>0</v>
      </c>
      <c r="V23" s="37">
        <f t="shared" si="2"/>
        <v>6</v>
      </c>
      <c r="W23" s="37">
        <f t="shared" si="0"/>
        <v>27</v>
      </c>
      <c r="X23" s="37">
        <f t="shared" si="3"/>
        <v>3</v>
      </c>
      <c r="Y23" s="1">
        <f>IF(W23="","",IF(W23&gt;=Анализ1!$A$14,6,IF(W23&gt;=Анализ1!$A$13,5,IF(W23&gt;=Анализ1!$A$12,4,IF(W23&gt;=Анализ1!$A$11,3,IF(W23&gt;=Анализ1!$A$10,2,IF(W23&gt;=Анализ1!$A$9,1,0)))))))</f>
        <v>1</v>
      </c>
      <c r="Z23" s="1">
        <f>IF(V23=0,0,IF(V23=Лист1!$B$1,Лист1!$B$2,IF(V23=Лист1!$C$1,Лист1!$C$2,IF(V23=Лист1!$D$1,Лист1!$D$2,IF(V23=Лист1!$E$1,Лист1!$E$2,IF(V23=Лист1!$F$1,Лист1!$F$2,IF(V23=Лист1!$G$1,Лист1!$G$2,IF(V23=Лист1!$H$1,Лист1!$H$2,IF(V23=Лист1!$I$1,Лист1!$I$2,IF(V23=Лист1!$J$1,Лист1!$J$2,IF(V23=Лист1!$K$1,Лист1!$K$2,AA23)))))))))))</f>
        <v>27</v>
      </c>
      <c r="AA23" s="1">
        <f>IF(V23=Лист1!$B$4,Лист1!$B$6,IF(V23=Лист1!$C$4,Лист1!$C$6,IF(V23=Лист1!$D$4,Лист1!$D$6,IF(V23=Лист1!$E$4,Лист1!$E$6,IF(V23=Лист1!$F$4,Лист1!$F$6,IF(V23=Лист1!$G$4,Лист1!$G$6,IF(V23=Лист1!$H$4,Лист1!$H$6,IF(V23=Лист1!$I$4,Лист1!$I$6,IF(V23=Лист1!$J$4,Лист1!$J$6,IF(V23=Лист1!$K$4,Лист1!$K$6,IF(V23=Лист1!$B$8,Лист1!$B$10,IF(V23=Лист1!$C$8,Лист1!$C$10,IF(V23=Лист1!$D$8,Лист1!$D$10,IF(V23=Лист1!$E$8,Лист1!$E$10,IF(V23=Лист1!$F$8,Лист1!$F$10,IF(V23=Лист1!$G$8,Лист1!$G$10,IF(V23=Лист1!$H$8,Лист1!$H$10,IF(V23=Лист1!$I$8,Лист1!$I$10,IF(V23=Лист1!$J$8,Лист1!$J$10,IF(V23=Лист1!$K$8,Лист1!$K$10,AB23))))))))))))))))))))</f>
        <v>0</v>
      </c>
      <c r="AB23" s="1">
        <f>IF(V23=Лист1!$B$12,Лист1!$B$14,IF(V23=Лист1!$C$12,Лист1!$C$14,IF(V23=Лист1!$D$12,Лист1!$D$14,IF(V23=Лист1!$E$12,Лист1!$E$14,IF(V23=Лист1!$F$12,Лист1!$F$14,IF(V23=Лист1!$G$12,Лист1!$G$14,IF(V23=Лист1!$H$12,Лист1!$H$14,IF(V23=Лист1!$I$12,Лист1!$I$14,IF(V23=Лист1!$J$12,Лист1!$J$14,IF(V23=Лист1!$K$12,Лист1!$K$14,IF(V23=Лист1!$M$15,Лист1!$M$17,IF(V23=Лист1!$N$15,Лист1!$N$17,IF(V23=Лист1!$O$15,Лист1!$O$17,IF(V23=Лист1!$P$15,Лист1!$P$17,IF(V23=Лист1!$Q$15,Лист1!$Q$17,IF(V23=Лист1!$R$15,Лист1!$R$17,IF(V23=Лист1!$S$15,Лист1!$S$17,IF(V23=Лист1!$T$15,Лист1!$T$17,IF(V23=Лист1!$U$15,Лист1!$U$17,IF(V23=Лист1!$V$15,Лист1!$V$17,IF(V23=Лист1!$M$19,Лист1!$M$21,IF(V23=Лист1!$N$19,Лист1!$N$21,IF(V23=Лист1!$O$19,Лист1!$O$21,IF(V23=Лист1!$P$19,Лист1!$P$21,IF(V23=Лист1!$Q$19,Лист1!$Q$21,IF(V23=Лист1!$R$19,Лист1!$R$21,Лист1!$S$21))))))))))))))))))))))))))</f>
        <v>0</v>
      </c>
      <c r="AQ23" s="31"/>
    </row>
    <row r="24" spans="1:43">
      <c r="A24" s="3" t="str">
        <f>Списки!B22</f>
        <v>Алборов Ацамаз</v>
      </c>
      <c r="B24" s="38"/>
      <c r="C24" s="10">
        <v>1</v>
      </c>
      <c r="D24" s="10">
        <v>1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0</v>
      </c>
      <c r="N24" s="10">
        <v>1</v>
      </c>
      <c r="O24" s="9">
        <v>0</v>
      </c>
      <c r="P24" s="9">
        <v>0</v>
      </c>
      <c r="Q24" s="9">
        <v>0</v>
      </c>
      <c r="R24" s="32">
        <v>0</v>
      </c>
      <c r="S24" s="32">
        <v>0</v>
      </c>
      <c r="T24" s="33">
        <v>0</v>
      </c>
      <c r="U24" s="33">
        <v>0</v>
      </c>
      <c r="V24" s="37">
        <f t="shared" si="2"/>
        <v>5</v>
      </c>
      <c r="W24" s="37">
        <f t="shared" si="0"/>
        <v>23</v>
      </c>
      <c r="X24" s="37">
        <f t="shared" si="3"/>
        <v>2</v>
      </c>
      <c r="Y24" s="1">
        <f>IF(W24="","",IF(W24&gt;=Анализ1!$A$14,6,IF(W24&gt;=Анализ1!$A$13,5,IF(W24&gt;=Анализ1!$A$12,4,IF(W24&gt;=Анализ1!$A$11,3,IF(W24&gt;=Анализ1!$A$10,2,IF(W24&gt;=Анализ1!$A$9,1,0)))))))</f>
        <v>0</v>
      </c>
      <c r="Z24" s="1">
        <f>IF(V24=0,0,IF(V24=Лист1!$B$1,Лист1!$B$2,IF(V24=Лист1!$C$1,Лист1!$C$2,IF(V24=Лист1!$D$1,Лист1!$D$2,IF(V24=Лист1!$E$1,Лист1!$E$2,IF(V24=Лист1!$F$1,Лист1!$F$2,IF(V24=Лист1!$G$1,Лист1!$G$2,IF(V24=Лист1!$H$1,Лист1!$H$2,IF(V24=Лист1!$I$1,Лист1!$I$2,IF(V24=Лист1!$J$1,Лист1!$J$2,IF(V24=Лист1!$K$1,Лист1!$K$2,AA24)))))))))))</f>
        <v>23</v>
      </c>
      <c r="AA24" s="1">
        <f>IF(V24=Лист1!$B$4,Лист1!$B$6,IF(V24=Лист1!$C$4,Лист1!$C$6,IF(V24=Лист1!$D$4,Лист1!$D$6,IF(V24=Лист1!$E$4,Лист1!$E$6,IF(V24=Лист1!$F$4,Лист1!$F$6,IF(V24=Лист1!$G$4,Лист1!$G$6,IF(V24=Лист1!$H$4,Лист1!$H$6,IF(V24=Лист1!$I$4,Лист1!$I$6,IF(V24=Лист1!$J$4,Лист1!$J$6,IF(V24=Лист1!$K$4,Лист1!$K$6,IF(V24=Лист1!$B$8,Лист1!$B$10,IF(V24=Лист1!$C$8,Лист1!$C$10,IF(V24=Лист1!$D$8,Лист1!$D$10,IF(V24=Лист1!$E$8,Лист1!$E$10,IF(V24=Лист1!$F$8,Лист1!$F$10,IF(V24=Лист1!$G$8,Лист1!$G$10,IF(V24=Лист1!$H$8,Лист1!$H$10,IF(V24=Лист1!$I$8,Лист1!$I$10,IF(V24=Лист1!$J$8,Лист1!$J$10,IF(V24=Лист1!$K$8,Лист1!$K$10,AB24))))))))))))))))))))</f>
        <v>0</v>
      </c>
      <c r="AB24" s="1">
        <f>IF(V24=Лист1!$B$12,Лист1!$B$14,IF(V24=Лист1!$C$12,Лист1!$C$14,IF(V24=Лист1!$D$12,Лист1!$D$14,IF(V24=Лист1!$E$12,Лист1!$E$14,IF(V24=Лист1!$F$12,Лист1!$F$14,IF(V24=Лист1!$G$12,Лист1!$G$14,IF(V24=Лист1!$H$12,Лист1!$H$14,IF(V24=Лист1!$I$12,Лист1!$I$14,IF(V24=Лист1!$J$12,Лист1!$J$14,IF(V24=Лист1!$K$12,Лист1!$K$14,IF(V24=Лист1!$M$15,Лист1!$M$17,IF(V24=Лист1!$N$15,Лист1!$N$17,IF(V24=Лист1!$O$15,Лист1!$O$17,IF(V24=Лист1!$P$15,Лист1!$P$17,IF(V24=Лист1!$Q$15,Лист1!$Q$17,IF(V24=Лист1!$R$15,Лист1!$R$17,IF(V24=Лист1!$S$15,Лист1!$S$17,IF(V24=Лист1!$T$15,Лист1!$T$17,IF(V24=Лист1!$U$15,Лист1!$U$17,IF(V24=Лист1!$V$15,Лист1!$V$17,IF(V24=Лист1!$M$19,Лист1!$M$21,IF(V24=Лист1!$N$19,Лист1!$N$21,IF(V24=Лист1!$O$19,Лист1!$O$21,IF(V24=Лист1!$P$19,Лист1!$P$21,IF(V24=Лист1!$Q$19,Лист1!$Q$21,IF(V24=Лист1!$R$19,Лист1!$R$21,Лист1!$S$21))))))))))))))))))))))))))</f>
        <v>0</v>
      </c>
    </row>
    <row r="25" spans="1:43">
      <c r="A25" s="3" t="str">
        <f>Списки!B23</f>
        <v>Багаев Альберт</v>
      </c>
      <c r="B25" s="38"/>
      <c r="C25" s="10">
        <v>1</v>
      </c>
      <c r="D25" s="10">
        <v>1</v>
      </c>
      <c r="E25" s="10">
        <v>1</v>
      </c>
      <c r="F25" s="10">
        <v>1</v>
      </c>
      <c r="G25" s="10">
        <v>0</v>
      </c>
      <c r="H25" s="10">
        <v>0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9">
        <v>0</v>
      </c>
      <c r="P25" s="9">
        <v>0</v>
      </c>
      <c r="Q25" s="9">
        <v>0</v>
      </c>
      <c r="R25" s="32">
        <v>0</v>
      </c>
      <c r="S25" s="32">
        <v>0</v>
      </c>
      <c r="T25" s="33">
        <v>0</v>
      </c>
      <c r="U25" s="33">
        <v>0</v>
      </c>
      <c r="V25" s="37">
        <f t="shared" si="2"/>
        <v>6</v>
      </c>
      <c r="W25" s="37">
        <f t="shared" si="0"/>
        <v>27</v>
      </c>
      <c r="X25" s="37">
        <f t="shared" si="3"/>
        <v>3</v>
      </c>
      <c r="Y25" s="1">
        <f>IF(W25="","",IF(W25&gt;=Анализ1!$A$14,6,IF(W25&gt;=Анализ1!$A$13,5,IF(W25&gt;=Анализ1!$A$12,4,IF(W25&gt;=Анализ1!$A$11,3,IF(W25&gt;=Анализ1!$A$10,2,IF(W25&gt;=Анализ1!$A$9,1,0)))))))</f>
        <v>1</v>
      </c>
      <c r="Z25" s="1">
        <f>IF(V25=0,0,IF(V25=Лист1!$B$1,Лист1!$B$2,IF(V25=Лист1!$C$1,Лист1!$C$2,IF(V25=Лист1!$D$1,Лист1!$D$2,IF(V25=Лист1!$E$1,Лист1!$E$2,IF(V25=Лист1!$F$1,Лист1!$F$2,IF(V25=Лист1!$G$1,Лист1!$G$2,IF(V25=Лист1!$H$1,Лист1!$H$2,IF(V25=Лист1!$I$1,Лист1!$I$2,IF(V25=Лист1!$J$1,Лист1!$J$2,IF(V25=Лист1!$K$1,Лист1!$K$2,AA25)))))))))))</f>
        <v>27</v>
      </c>
      <c r="AA25" s="1">
        <f>IF(V25=Лист1!$B$4,Лист1!$B$6,IF(V25=Лист1!$C$4,Лист1!$C$6,IF(V25=Лист1!$D$4,Лист1!$D$6,IF(V25=Лист1!$E$4,Лист1!$E$6,IF(V25=Лист1!$F$4,Лист1!$F$6,IF(V25=Лист1!$G$4,Лист1!$G$6,IF(V25=Лист1!$H$4,Лист1!$H$6,IF(V25=Лист1!$I$4,Лист1!$I$6,IF(V25=Лист1!$J$4,Лист1!$J$6,IF(V25=Лист1!$K$4,Лист1!$K$6,IF(V25=Лист1!$B$8,Лист1!$B$10,IF(V25=Лист1!$C$8,Лист1!$C$10,IF(V25=Лист1!$D$8,Лист1!$D$10,IF(V25=Лист1!$E$8,Лист1!$E$10,IF(V25=Лист1!$F$8,Лист1!$F$10,IF(V25=Лист1!$G$8,Лист1!$G$10,IF(V25=Лист1!$H$8,Лист1!$H$10,IF(V25=Лист1!$I$8,Лист1!$I$10,IF(V25=Лист1!$J$8,Лист1!$J$10,IF(V25=Лист1!$K$8,Лист1!$K$10,AB25))))))))))))))))))))</f>
        <v>0</v>
      </c>
      <c r="AB25" s="1">
        <f>IF(V25=Лист1!$B$12,Лист1!$B$14,IF(V25=Лист1!$C$12,Лист1!$C$14,IF(V25=Лист1!$D$12,Лист1!$D$14,IF(V25=Лист1!$E$12,Лист1!$E$14,IF(V25=Лист1!$F$12,Лист1!$F$14,IF(V25=Лист1!$G$12,Лист1!$G$14,IF(V25=Лист1!$H$12,Лист1!$H$14,IF(V25=Лист1!$I$12,Лист1!$I$14,IF(V25=Лист1!$J$12,Лист1!$J$14,IF(V25=Лист1!$K$12,Лист1!$K$14,IF(V25=Лист1!$M$15,Лист1!$M$17,IF(V25=Лист1!$N$15,Лист1!$N$17,IF(V25=Лист1!$O$15,Лист1!$O$17,IF(V25=Лист1!$P$15,Лист1!$P$17,IF(V25=Лист1!$Q$15,Лист1!$Q$17,IF(V25=Лист1!$R$15,Лист1!$R$17,IF(V25=Лист1!$S$15,Лист1!$S$17,IF(V25=Лист1!$T$15,Лист1!$T$17,IF(V25=Лист1!$U$15,Лист1!$U$17,IF(V25=Лист1!$V$15,Лист1!$V$17,IF(V25=Лист1!$M$19,Лист1!$M$21,IF(V25=Лист1!$N$19,Лист1!$N$21,IF(V25=Лист1!$O$19,Лист1!$O$21,IF(V25=Лист1!$P$19,Лист1!$P$21,IF(V25=Лист1!$Q$19,Лист1!$Q$21,IF(V25=Лист1!$R$19,Лист1!$R$21,Лист1!$S$21))))))))))))))))))))))))))</f>
        <v>0</v>
      </c>
    </row>
    <row r="26" spans="1:43">
      <c r="A26" s="3" t="str">
        <f>Списки!B24</f>
        <v>Габуев Гела</v>
      </c>
      <c r="B26" s="38"/>
      <c r="C26" s="10">
        <v>1</v>
      </c>
      <c r="D26" s="10">
        <v>1</v>
      </c>
      <c r="E26" s="10">
        <v>1</v>
      </c>
      <c r="F26" s="10">
        <v>1</v>
      </c>
      <c r="G26" s="10">
        <v>1</v>
      </c>
      <c r="H26" s="10">
        <v>0</v>
      </c>
      <c r="I26" s="10">
        <v>0</v>
      </c>
      <c r="J26" s="10">
        <v>1</v>
      </c>
      <c r="K26" s="10">
        <v>0</v>
      </c>
      <c r="L26" s="10">
        <v>1</v>
      </c>
      <c r="M26" s="10">
        <v>0</v>
      </c>
      <c r="N26" s="10">
        <v>0</v>
      </c>
      <c r="O26" s="9">
        <v>0</v>
      </c>
      <c r="P26" s="9">
        <v>0</v>
      </c>
      <c r="Q26" s="9">
        <v>0</v>
      </c>
      <c r="R26" s="32">
        <v>0</v>
      </c>
      <c r="S26" s="32">
        <v>0</v>
      </c>
      <c r="T26" s="33">
        <v>0</v>
      </c>
      <c r="U26" s="33">
        <v>0</v>
      </c>
      <c r="V26" s="37">
        <f t="shared" si="2"/>
        <v>7</v>
      </c>
      <c r="W26" s="37">
        <f t="shared" si="0"/>
        <v>33</v>
      </c>
      <c r="X26" s="37">
        <f t="shared" si="3"/>
        <v>3</v>
      </c>
      <c r="Y26" s="1">
        <f>IF(W26="","",IF(W26&gt;=Анализ1!$A$14,6,IF(W26&gt;=Анализ1!$A$13,5,IF(W26&gt;=Анализ1!$A$12,4,IF(W26&gt;=Анализ1!$A$11,3,IF(W26&gt;=Анализ1!$A$10,2,IF(W26&gt;=Анализ1!$A$9,1,0)))))))</f>
        <v>1</v>
      </c>
      <c r="Z26" s="1">
        <f>IF(V26=0,0,IF(V26=Лист1!$B$1,Лист1!$B$2,IF(V26=Лист1!$C$1,Лист1!$C$2,IF(V26=Лист1!$D$1,Лист1!$D$2,IF(V26=Лист1!$E$1,Лист1!$E$2,IF(V26=Лист1!$F$1,Лист1!$F$2,IF(V26=Лист1!$G$1,Лист1!$G$2,IF(V26=Лист1!$H$1,Лист1!$H$2,IF(V26=Лист1!$I$1,Лист1!$I$2,IF(V26=Лист1!$J$1,Лист1!$J$2,IF(V26=Лист1!$K$1,Лист1!$K$2,AA26)))))))))))</f>
        <v>33</v>
      </c>
      <c r="AA26" s="1">
        <f>IF(V26=Лист1!$B$4,Лист1!$B$6,IF(V26=Лист1!$C$4,Лист1!$C$6,IF(V26=Лист1!$D$4,Лист1!$D$6,IF(V26=Лист1!$E$4,Лист1!$E$6,IF(V26=Лист1!$F$4,Лист1!$F$6,IF(V26=Лист1!$G$4,Лист1!$G$6,IF(V26=Лист1!$H$4,Лист1!$H$6,IF(V26=Лист1!$I$4,Лист1!$I$6,IF(V26=Лист1!$J$4,Лист1!$J$6,IF(V26=Лист1!$K$4,Лист1!$K$6,IF(V26=Лист1!$B$8,Лист1!$B$10,IF(V26=Лист1!$C$8,Лист1!$C$10,IF(V26=Лист1!$D$8,Лист1!$D$10,IF(V26=Лист1!$E$8,Лист1!$E$10,IF(V26=Лист1!$F$8,Лист1!$F$10,IF(V26=Лист1!$G$8,Лист1!$G$10,IF(V26=Лист1!$H$8,Лист1!$H$10,IF(V26=Лист1!$I$8,Лист1!$I$10,IF(V26=Лист1!$J$8,Лист1!$J$10,IF(V26=Лист1!$K$8,Лист1!$K$10,AB26))))))))))))))))))))</f>
        <v>0</v>
      </c>
      <c r="AB26" s="1">
        <f>IF(V26=Лист1!$B$12,Лист1!$B$14,IF(V26=Лист1!$C$12,Лист1!$C$14,IF(V26=Лист1!$D$12,Лист1!$D$14,IF(V26=Лист1!$E$12,Лист1!$E$14,IF(V26=Лист1!$F$12,Лист1!$F$14,IF(V26=Лист1!$G$12,Лист1!$G$14,IF(V26=Лист1!$H$12,Лист1!$H$14,IF(V26=Лист1!$I$12,Лист1!$I$14,IF(V26=Лист1!$J$12,Лист1!$J$14,IF(V26=Лист1!$K$12,Лист1!$K$14,IF(V26=Лист1!$M$15,Лист1!$M$17,IF(V26=Лист1!$N$15,Лист1!$N$17,IF(V26=Лист1!$O$15,Лист1!$O$17,IF(V26=Лист1!$P$15,Лист1!$P$17,IF(V26=Лист1!$Q$15,Лист1!$Q$17,IF(V26=Лист1!$R$15,Лист1!$R$17,IF(V26=Лист1!$S$15,Лист1!$S$17,IF(V26=Лист1!$T$15,Лист1!$T$17,IF(V26=Лист1!$U$15,Лист1!$U$17,IF(V26=Лист1!$V$15,Лист1!$V$17,IF(V26=Лист1!$M$19,Лист1!$M$21,IF(V26=Лист1!$N$19,Лист1!$N$21,IF(V26=Лист1!$O$19,Лист1!$O$21,IF(V26=Лист1!$P$19,Лист1!$P$21,IF(V26=Лист1!$Q$19,Лист1!$Q$21,IF(V26=Лист1!$R$19,Лист1!$R$21,Лист1!$S$21))))))))))))))))))))))))))</f>
        <v>0</v>
      </c>
    </row>
    <row r="27" spans="1:43">
      <c r="A27" s="3" t="str">
        <f>Списки!B25</f>
        <v>Джиоев Арсен</v>
      </c>
      <c r="B27" s="38"/>
      <c r="C27" s="10">
        <v>1</v>
      </c>
      <c r="D27" s="10">
        <v>0</v>
      </c>
      <c r="E27" s="10">
        <v>1</v>
      </c>
      <c r="F27" s="10">
        <v>0</v>
      </c>
      <c r="G27" s="10">
        <v>1</v>
      </c>
      <c r="H27" s="10">
        <v>0</v>
      </c>
      <c r="I27" s="10">
        <v>0</v>
      </c>
      <c r="J27" s="10">
        <v>1</v>
      </c>
      <c r="K27" s="10">
        <v>0</v>
      </c>
      <c r="L27" s="10">
        <v>0</v>
      </c>
      <c r="M27" s="10">
        <v>1</v>
      </c>
      <c r="N27" s="10">
        <v>1</v>
      </c>
      <c r="O27" s="9">
        <v>0</v>
      </c>
      <c r="P27" s="9">
        <v>0</v>
      </c>
      <c r="Q27" s="9">
        <v>0</v>
      </c>
      <c r="R27" s="32">
        <v>0</v>
      </c>
      <c r="S27" s="32">
        <v>0</v>
      </c>
      <c r="T27" s="33">
        <v>0</v>
      </c>
      <c r="U27" s="33">
        <v>0</v>
      </c>
      <c r="V27" s="37">
        <f t="shared" si="2"/>
        <v>6</v>
      </c>
      <c r="W27" s="37">
        <f t="shared" si="0"/>
        <v>27</v>
      </c>
      <c r="X27" s="37">
        <f t="shared" si="3"/>
        <v>3</v>
      </c>
      <c r="Y27" s="1">
        <f>IF(W27="","",IF(W27&gt;=Анализ1!$A$14,6,IF(W27&gt;=Анализ1!$A$13,5,IF(W27&gt;=Анализ1!$A$12,4,IF(W27&gt;=Анализ1!$A$11,3,IF(W27&gt;=Анализ1!$A$10,2,IF(W27&gt;=Анализ1!$A$9,1,0)))))))</f>
        <v>1</v>
      </c>
      <c r="Z27" s="1">
        <f>IF(V27=0,0,IF(V27=Лист1!$B$1,Лист1!$B$2,IF(V27=Лист1!$C$1,Лист1!$C$2,IF(V27=Лист1!$D$1,Лист1!$D$2,IF(V27=Лист1!$E$1,Лист1!$E$2,IF(V27=Лист1!$F$1,Лист1!$F$2,IF(V27=Лист1!$G$1,Лист1!$G$2,IF(V27=Лист1!$H$1,Лист1!$H$2,IF(V27=Лист1!$I$1,Лист1!$I$2,IF(V27=Лист1!$J$1,Лист1!$J$2,IF(V27=Лист1!$K$1,Лист1!$K$2,AA27)))))))))))</f>
        <v>27</v>
      </c>
      <c r="AA27" s="1">
        <f>IF(V27=Лист1!$B$4,Лист1!$B$6,IF(V27=Лист1!$C$4,Лист1!$C$6,IF(V27=Лист1!$D$4,Лист1!$D$6,IF(V27=Лист1!$E$4,Лист1!$E$6,IF(V27=Лист1!$F$4,Лист1!$F$6,IF(V27=Лист1!$G$4,Лист1!$G$6,IF(V27=Лист1!$H$4,Лист1!$H$6,IF(V27=Лист1!$I$4,Лист1!$I$6,IF(V27=Лист1!$J$4,Лист1!$J$6,IF(V27=Лист1!$K$4,Лист1!$K$6,IF(V27=Лист1!$B$8,Лист1!$B$10,IF(V27=Лист1!$C$8,Лист1!$C$10,IF(V27=Лист1!$D$8,Лист1!$D$10,IF(V27=Лист1!$E$8,Лист1!$E$10,IF(V27=Лист1!$F$8,Лист1!$F$10,IF(V27=Лист1!$G$8,Лист1!$G$10,IF(V27=Лист1!$H$8,Лист1!$H$10,IF(V27=Лист1!$I$8,Лист1!$I$10,IF(V27=Лист1!$J$8,Лист1!$J$10,IF(V27=Лист1!$K$8,Лист1!$K$10,AB27))))))))))))))))))))</f>
        <v>0</v>
      </c>
      <c r="AB27" s="1">
        <f>IF(V27=Лист1!$B$12,Лист1!$B$14,IF(V27=Лист1!$C$12,Лист1!$C$14,IF(V27=Лист1!$D$12,Лист1!$D$14,IF(V27=Лист1!$E$12,Лист1!$E$14,IF(V27=Лист1!$F$12,Лист1!$F$14,IF(V27=Лист1!$G$12,Лист1!$G$14,IF(V27=Лист1!$H$12,Лист1!$H$14,IF(V27=Лист1!$I$12,Лист1!$I$14,IF(V27=Лист1!$J$12,Лист1!$J$14,IF(V27=Лист1!$K$12,Лист1!$K$14,IF(V27=Лист1!$M$15,Лист1!$M$17,IF(V27=Лист1!$N$15,Лист1!$N$17,IF(V27=Лист1!$O$15,Лист1!$O$17,IF(V27=Лист1!$P$15,Лист1!$P$17,IF(V27=Лист1!$Q$15,Лист1!$Q$17,IF(V27=Лист1!$R$15,Лист1!$R$17,IF(V27=Лист1!$S$15,Лист1!$S$17,IF(V27=Лист1!$T$15,Лист1!$T$17,IF(V27=Лист1!$U$15,Лист1!$U$17,IF(V27=Лист1!$V$15,Лист1!$V$17,IF(V27=Лист1!$M$19,Лист1!$M$21,IF(V27=Лист1!$N$19,Лист1!$N$21,IF(V27=Лист1!$O$19,Лист1!$O$21,IF(V27=Лист1!$P$19,Лист1!$P$21,IF(V27=Лист1!$Q$19,Лист1!$Q$21,IF(V27=Лист1!$R$19,Лист1!$R$21,Лист1!$S$21))))))))))))))))))))))))))</f>
        <v>0</v>
      </c>
    </row>
    <row r="28" spans="1:43">
      <c r="A28" s="3" t="str">
        <f>Списки!B26</f>
        <v>Джиоева Наталья</v>
      </c>
      <c r="B28" s="38"/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0</v>
      </c>
      <c r="J28" s="10">
        <v>0</v>
      </c>
      <c r="K28" s="10">
        <v>1</v>
      </c>
      <c r="L28" s="10">
        <v>1</v>
      </c>
      <c r="M28" s="10">
        <v>1</v>
      </c>
      <c r="N28" s="10">
        <v>0</v>
      </c>
      <c r="O28" s="9">
        <v>0</v>
      </c>
      <c r="P28" s="9">
        <v>0</v>
      </c>
      <c r="Q28" s="9">
        <v>0</v>
      </c>
      <c r="R28" s="32">
        <v>0</v>
      </c>
      <c r="S28" s="32">
        <v>0</v>
      </c>
      <c r="T28" s="33">
        <v>0</v>
      </c>
      <c r="U28" s="33">
        <v>0</v>
      </c>
      <c r="V28" s="37">
        <f t="shared" si="2"/>
        <v>9</v>
      </c>
      <c r="W28" s="37">
        <f t="shared" si="0"/>
        <v>45</v>
      </c>
      <c r="X28" s="37">
        <f t="shared" si="3"/>
        <v>3</v>
      </c>
      <c r="Y28" s="1">
        <f>IF(W28="","",IF(W28&gt;=Анализ1!$A$14,6,IF(W28&gt;=Анализ1!$A$13,5,IF(W28&gt;=Анализ1!$A$12,4,IF(W28&gt;=Анализ1!$A$11,3,IF(W28&gt;=Анализ1!$A$10,2,IF(W28&gt;=Анализ1!$A$9,1,0)))))))</f>
        <v>1</v>
      </c>
      <c r="Z28" s="1">
        <f>IF(V28=0,0,IF(V28=Лист1!$B$1,Лист1!$B$2,IF(V28=Лист1!$C$1,Лист1!$C$2,IF(V28=Лист1!$D$1,Лист1!$D$2,IF(V28=Лист1!$E$1,Лист1!$E$2,IF(V28=Лист1!$F$1,Лист1!$F$2,IF(V28=Лист1!$G$1,Лист1!$G$2,IF(V28=Лист1!$H$1,Лист1!$H$2,IF(V28=Лист1!$I$1,Лист1!$I$2,IF(V28=Лист1!$J$1,Лист1!$J$2,IF(V28=Лист1!$K$1,Лист1!$K$2,AA28)))))))))))</f>
        <v>45</v>
      </c>
      <c r="AA28" s="1">
        <f>IF(V28=Лист1!$B$4,Лист1!$B$6,IF(V28=Лист1!$C$4,Лист1!$C$6,IF(V28=Лист1!$D$4,Лист1!$D$6,IF(V28=Лист1!$E$4,Лист1!$E$6,IF(V28=Лист1!$F$4,Лист1!$F$6,IF(V28=Лист1!$G$4,Лист1!$G$6,IF(V28=Лист1!$H$4,Лист1!$H$6,IF(V28=Лист1!$I$4,Лист1!$I$6,IF(V28=Лист1!$J$4,Лист1!$J$6,IF(V28=Лист1!$K$4,Лист1!$K$6,IF(V28=Лист1!$B$8,Лист1!$B$10,IF(V28=Лист1!$C$8,Лист1!$C$10,IF(V28=Лист1!$D$8,Лист1!$D$10,IF(V28=Лист1!$E$8,Лист1!$E$10,IF(V28=Лист1!$F$8,Лист1!$F$10,IF(V28=Лист1!$G$8,Лист1!$G$10,IF(V28=Лист1!$H$8,Лист1!$H$10,IF(V28=Лист1!$I$8,Лист1!$I$10,IF(V28=Лист1!$J$8,Лист1!$J$10,IF(V28=Лист1!$K$8,Лист1!$K$10,AB28))))))))))))))))))))</f>
        <v>0</v>
      </c>
      <c r="AB28" s="1">
        <f>IF(V28=Лист1!$B$12,Лист1!$B$14,IF(V28=Лист1!$C$12,Лист1!$C$14,IF(V28=Лист1!$D$12,Лист1!$D$14,IF(V28=Лист1!$E$12,Лист1!$E$14,IF(V28=Лист1!$F$12,Лист1!$F$14,IF(V28=Лист1!$G$12,Лист1!$G$14,IF(V28=Лист1!$H$12,Лист1!$H$14,IF(V28=Лист1!$I$12,Лист1!$I$14,IF(V28=Лист1!$J$12,Лист1!$J$14,IF(V28=Лист1!$K$12,Лист1!$K$14,IF(V28=Лист1!$M$15,Лист1!$M$17,IF(V28=Лист1!$N$15,Лист1!$N$17,IF(V28=Лист1!$O$15,Лист1!$O$17,IF(V28=Лист1!$P$15,Лист1!$P$17,IF(V28=Лист1!$Q$15,Лист1!$Q$17,IF(V28=Лист1!$R$15,Лист1!$R$17,IF(V28=Лист1!$S$15,Лист1!$S$17,IF(V28=Лист1!$T$15,Лист1!$T$17,IF(V28=Лист1!$U$15,Лист1!$U$17,IF(V28=Лист1!$V$15,Лист1!$V$17,IF(V28=Лист1!$M$19,Лист1!$M$21,IF(V28=Лист1!$N$19,Лист1!$N$21,IF(V28=Лист1!$O$19,Лист1!$O$21,IF(V28=Лист1!$P$19,Лист1!$P$21,IF(V28=Лист1!$Q$19,Лист1!$Q$21,IF(V28=Лист1!$R$19,Лист1!$R$21,Лист1!$S$21))))))))))))))))))))))))))</f>
        <v>0</v>
      </c>
      <c r="AQ28" s="31"/>
    </row>
    <row r="29" spans="1:43">
      <c r="A29" s="3" t="str">
        <f>Списки!B27</f>
        <v>Джихаева Ирма</v>
      </c>
      <c r="B29" s="38"/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9">
        <v>0</v>
      </c>
      <c r="P29" s="9">
        <v>0</v>
      </c>
      <c r="Q29" s="9">
        <v>0</v>
      </c>
      <c r="R29" s="32">
        <v>0</v>
      </c>
      <c r="S29" s="32">
        <v>0</v>
      </c>
      <c r="T29" s="33">
        <v>0</v>
      </c>
      <c r="U29" s="33">
        <v>0</v>
      </c>
      <c r="V29" s="37">
        <f t="shared" si="2"/>
        <v>1</v>
      </c>
      <c r="W29" s="37">
        <f t="shared" si="0"/>
        <v>5</v>
      </c>
      <c r="X29" s="37">
        <f t="shared" si="3"/>
        <v>2</v>
      </c>
      <c r="Y29" s="1">
        <f>IF(W29="","",IF(W29&gt;=Анализ1!$A$14,6,IF(W29&gt;=Анализ1!$A$13,5,IF(W29&gt;=Анализ1!$A$12,4,IF(W29&gt;=Анализ1!$A$11,3,IF(W29&gt;=Анализ1!$A$10,2,IF(W29&gt;=Анализ1!$A$9,1,0)))))))</f>
        <v>0</v>
      </c>
      <c r="Z29" s="1">
        <f>IF(V29=0,0,IF(V29=Лист1!$B$1,Лист1!$B$2,IF(V29=Лист1!$C$1,Лист1!$C$2,IF(V29=Лист1!$D$1,Лист1!$D$2,IF(V29=Лист1!$E$1,Лист1!$E$2,IF(V29=Лист1!$F$1,Лист1!$F$2,IF(V29=Лист1!$G$1,Лист1!$G$2,IF(V29=Лист1!$H$1,Лист1!$H$2,IF(V29=Лист1!$I$1,Лист1!$I$2,IF(V29=Лист1!$J$1,Лист1!$J$2,IF(V29=Лист1!$K$1,Лист1!$K$2,AA29)))))))))))</f>
        <v>5</v>
      </c>
      <c r="AA29" s="1">
        <f>IF(V29=Лист1!$B$4,Лист1!$B$6,IF(V29=Лист1!$C$4,Лист1!$C$6,IF(V29=Лист1!$D$4,Лист1!$D$6,IF(V29=Лист1!$E$4,Лист1!$E$6,IF(V29=Лист1!$F$4,Лист1!$F$6,IF(V29=Лист1!$G$4,Лист1!$G$6,IF(V29=Лист1!$H$4,Лист1!$H$6,IF(V29=Лист1!$I$4,Лист1!$I$6,IF(V29=Лист1!$J$4,Лист1!$J$6,IF(V29=Лист1!$K$4,Лист1!$K$6,IF(V29=Лист1!$B$8,Лист1!$B$10,IF(V29=Лист1!$C$8,Лист1!$C$10,IF(V29=Лист1!$D$8,Лист1!$D$10,IF(V29=Лист1!$E$8,Лист1!$E$10,IF(V29=Лист1!$F$8,Лист1!$F$10,IF(V29=Лист1!$G$8,Лист1!$G$10,IF(V29=Лист1!$H$8,Лист1!$H$10,IF(V29=Лист1!$I$8,Лист1!$I$10,IF(V29=Лист1!$J$8,Лист1!$J$10,IF(V29=Лист1!$K$8,Лист1!$K$10,AB29))))))))))))))))))))</f>
        <v>0</v>
      </c>
      <c r="AB29" s="1">
        <f>IF(V29=Лист1!$B$12,Лист1!$B$14,IF(V29=Лист1!$C$12,Лист1!$C$14,IF(V29=Лист1!$D$12,Лист1!$D$14,IF(V29=Лист1!$E$12,Лист1!$E$14,IF(V29=Лист1!$F$12,Лист1!$F$14,IF(V29=Лист1!$G$12,Лист1!$G$14,IF(V29=Лист1!$H$12,Лист1!$H$14,IF(V29=Лист1!$I$12,Лист1!$I$14,IF(V29=Лист1!$J$12,Лист1!$J$14,IF(V29=Лист1!$K$12,Лист1!$K$14,IF(V29=Лист1!$M$15,Лист1!$M$17,IF(V29=Лист1!$N$15,Лист1!$N$17,IF(V29=Лист1!$O$15,Лист1!$O$17,IF(V29=Лист1!$P$15,Лист1!$P$17,IF(V29=Лист1!$Q$15,Лист1!$Q$17,IF(V29=Лист1!$R$15,Лист1!$R$17,IF(V29=Лист1!$S$15,Лист1!$S$17,IF(V29=Лист1!$T$15,Лист1!$T$17,IF(V29=Лист1!$U$15,Лист1!$U$17,IF(V29=Лист1!$V$15,Лист1!$V$17,IF(V29=Лист1!$M$19,Лист1!$M$21,IF(V29=Лист1!$N$19,Лист1!$N$21,IF(V29=Лист1!$O$19,Лист1!$O$21,IF(V29=Лист1!$P$19,Лист1!$P$21,IF(V29=Лист1!$Q$19,Лист1!$Q$21,IF(V29=Лист1!$R$19,Лист1!$R$21,Лист1!$S$21))))))))))))))))))))))))))</f>
        <v>0</v>
      </c>
    </row>
    <row r="30" spans="1:43">
      <c r="A30" s="3" t="str">
        <f>Списки!B28</f>
        <v>Джиоев Аббосиддин</v>
      </c>
      <c r="B30" s="38"/>
      <c r="C30" s="10">
        <v>1</v>
      </c>
      <c r="D30" s="10">
        <v>1</v>
      </c>
      <c r="E30" s="10">
        <v>1</v>
      </c>
      <c r="F30" s="10">
        <v>0</v>
      </c>
      <c r="G30" s="10">
        <v>1</v>
      </c>
      <c r="H30" s="10">
        <v>1</v>
      </c>
      <c r="I30" s="10">
        <v>0</v>
      </c>
      <c r="J30" s="10">
        <v>1</v>
      </c>
      <c r="K30" s="10">
        <v>0</v>
      </c>
      <c r="L30" s="10">
        <v>1</v>
      </c>
      <c r="M30" s="10">
        <v>0</v>
      </c>
      <c r="N30" s="10">
        <v>0</v>
      </c>
      <c r="O30" s="9">
        <v>0</v>
      </c>
      <c r="P30" s="9">
        <v>0</v>
      </c>
      <c r="Q30" s="9">
        <v>0</v>
      </c>
      <c r="R30" s="32">
        <v>0</v>
      </c>
      <c r="S30" s="32">
        <v>0</v>
      </c>
      <c r="T30" s="33">
        <v>0</v>
      </c>
      <c r="U30" s="33">
        <v>0</v>
      </c>
      <c r="V30" s="37">
        <f t="shared" si="2"/>
        <v>7</v>
      </c>
      <c r="W30" s="37">
        <f t="shared" si="0"/>
        <v>33</v>
      </c>
      <c r="X30" s="37">
        <f t="shared" si="3"/>
        <v>3</v>
      </c>
      <c r="Y30" s="1">
        <f>IF(W30="","",IF(W30&gt;=Анализ1!$A$14,6,IF(W30&gt;=Анализ1!$A$13,5,IF(W30&gt;=Анализ1!$A$12,4,IF(W30&gt;=Анализ1!$A$11,3,IF(W30&gt;=Анализ1!$A$10,2,IF(W30&gt;=Анализ1!$A$9,1,0)))))))</f>
        <v>1</v>
      </c>
      <c r="Z30" s="1">
        <f>IF(V30=0,0,IF(V30=Лист1!$B$1,Лист1!$B$2,IF(V30=Лист1!$C$1,Лист1!$C$2,IF(V30=Лист1!$D$1,Лист1!$D$2,IF(V30=Лист1!$E$1,Лист1!$E$2,IF(V30=Лист1!$F$1,Лист1!$F$2,IF(V30=Лист1!$G$1,Лист1!$G$2,IF(V30=Лист1!$H$1,Лист1!$H$2,IF(V30=Лист1!$I$1,Лист1!$I$2,IF(V30=Лист1!$J$1,Лист1!$J$2,IF(V30=Лист1!$K$1,Лист1!$K$2,AA30)))))))))))</f>
        <v>33</v>
      </c>
      <c r="AA30" s="1">
        <f>IF(V30=Лист1!$B$4,Лист1!$B$6,IF(V30=Лист1!$C$4,Лист1!$C$6,IF(V30=Лист1!$D$4,Лист1!$D$6,IF(V30=Лист1!$E$4,Лист1!$E$6,IF(V30=Лист1!$F$4,Лист1!$F$6,IF(V30=Лист1!$G$4,Лист1!$G$6,IF(V30=Лист1!$H$4,Лист1!$H$6,IF(V30=Лист1!$I$4,Лист1!$I$6,IF(V30=Лист1!$J$4,Лист1!$J$6,IF(V30=Лист1!$K$4,Лист1!$K$6,IF(V30=Лист1!$B$8,Лист1!$B$10,IF(V30=Лист1!$C$8,Лист1!$C$10,IF(V30=Лист1!$D$8,Лист1!$D$10,IF(V30=Лист1!$E$8,Лист1!$E$10,IF(V30=Лист1!$F$8,Лист1!$F$10,IF(V30=Лист1!$G$8,Лист1!$G$10,IF(V30=Лист1!$H$8,Лист1!$H$10,IF(V30=Лист1!$I$8,Лист1!$I$10,IF(V30=Лист1!$J$8,Лист1!$J$10,IF(V30=Лист1!$K$8,Лист1!$K$10,AB30))))))))))))))))))))</f>
        <v>0</v>
      </c>
      <c r="AB30" s="1">
        <f>IF(V30=Лист1!$B$12,Лист1!$B$14,IF(V30=Лист1!$C$12,Лист1!$C$14,IF(V30=Лист1!$D$12,Лист1!$D$14,IF(V30=Лист1!$E$12,Лист1!$E$14,IF(V30=Лист1!$F$12,Лист1!$F$14,IF(V30=Лист1!$G$12,Лист1!$G$14,IF(V30=Лист1!$H$12,Лист1!$H$14,IF(V30=Лист1!$I$12,Лист1!$I$14,IF(V30=Лист1!$J$12,Лист1!$J$14,IF(V30=Лист1!$K$12,Лист1!$K$14,IF(V30=Лист1!$M$15,Лист1!$M$17,IF(V30=Лист1!$N$15,Лист1!$N$17,IF(V30=Лист1!$O$15,Лист1!$O$17,IF(V30=Лист1!$P$15,Лист1!$P$17,IF(V30=Лист1!$Q$15,Лист1!$Q$17,IF(V30=Лист1!$R$15,Лист1!$R$17,IF(V30=Лист1!$S$15,Лист1!$S$17,IF(V30=Лист1!$T$15,Лист1!$T$17,IF(V30=Лист1!$U$15,Лист1!$U$17,IF(V30=Лист1!$V$15,Лист1!$V$17,IF(V30=Лист1!$M$19,Лист1!$M$21,IF(V30=Лист1!$N$19,Лист1!$N$21,IF(V30=Лист1!$O$19,Лист1!$O$21,IF(V30=Лист1!$P$19,Лист1!$P$21,IF(V30=Лист1!$Q$19,Лист1!$Q$21,IF(V30=Лист1!$R$19,Лист1!$R$21,Лист1!$S$21))))))))))))))))))))))))))</f>
        <v>0</v>
      </c>
    </row>
    <row r="31" spans="1:43">
      <c r="A31" s="3" t="str">
        <f>Списки!B29</f>
        <v>Гагиев Ацамаз</v>
      </c>
      <c r="B31" s="38"/>
      <c r="C31" s="10">
        <v>1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0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9">
        <v>0</v>
      </c>
      <c r="P31" s="9">
        <v>0</v>
      </c>
      <c r="Q31" s="9">
        <v>0</v>
      </c>
      <c r="R31" s="32">
        <v>0</v>
      </c>
      <c r="S31" s="32">
        <v>0</v>
      </c>
      <c r="T31" s="33">
        <v>0</v>
      </c>
      <c r="U31" s="33">
        <v>0</v>
      </c>
      <c r="V31" s="37">
        <f t="shared" si="2"/>
        <v>11</v>
      </c>
      <c r="W31" s="37">
        <f t="shared" si="0"/>
        <v>55</v>
      </c>
      <c r="X31" s="37">
        <f t="shared" si="3"/>
        <v>4</v>
      </c>
      <c r="Y31" s="1">
        <f>IF(W31="","",IF(W31&gt;=Анализ1!$A$14,6,IF(W31&gt;=Анализ1!$A$13,5,IF(W31&gt;=Анализ1!$A$12,4,IF(W31&gt;=Анализ1!$A$11,3,IF(W31&gt;=Анализ1!$A$10,2,IF(W31&gt;=Анализ1!$A$9,1,0)))))))</f>
        <v>2</v>
      </c>
      <c r="Z31" s="1">
        <f>IF(V31=0,0,IF(V31=Лист1!$B$1,Лист1!$B$2,IF(V31=Лист1!$C$1,Лист1!$C$2,IF(V31=Лист1!$D$1,Лист1!$D$2,IF(V31=Лист1!$E$1,Лист1!$E$2,IF(V31=Лист1!$F$1,Лист1!$F$2,IF(V31=Лист1!$G$1,Лист1!$G$2,IF(V31=Лист1!$H$1,Лист1!$H$2,IF(V31=Лист1!$I$1,Лист1!$I$2,IF(V31=Лист1!$J$1,Лист1!$J$2,IF(V31=Лист1!$K$1,Лист1!$K$2,AA31)))))))))))</f>
        <v>55</v>
      </c>
      <c r="AA31" s="1">
        <f>IF(V31=Лист1!$B$4,Лист1!$B$6,IF(V31=Лист1!$C$4,Лист1!$C$6,IF(V31=Лист1!$D$4,Лист1!$D$6,IF(V31=Лист1!$E$4,Лист1!$E$6,IF(V31=Лист1!$F$4,Лист1!$F$6,IF(V31=Лист1!$G$4,Лист1!$G$6,IF(V31=Лист1!$H$4,Лист1!$H$6,IF(V31=Лист1!$I$4,Лист1!$I$6,IF(V31=Лист1!$J$4,Лист1!$J$6,IF(V31=Лист1!$K$4,Лист1!$K$6,IF(V31=Лист1!$B$8,Лист1!$B$10,IF(V31=Лист1!$C$8,Лист1!$C$10,IF(V31=Лист1!$D$8,Лист1!$D$10,IF(V31=Лист1!$E$8,Лист1!$E$10,IF(V31=Лист1!$F$8,Лист1!$F$10,IF(V31=Лист1!$G$8,Лист1!$G$10,IF(V31=Лист1!$H$8,Лист1!$H$10,IF(V31=Лист1!$I$8,Лист1!$I$10,IF(V31=Лист1!$J$8,Лист1!$J$10,IF(V31=Лист1!$K$8,Лист1!$K$10,AB31))))))))))))))))))))</f>
        <v>55</v>
      </c>
      <c r="AB31" s="1">
        <f>IF(V31=Лист1!$B$12,Лист1!$B$14,IF(V31=Лист1!$C$12,Лист1!$C$14,IF(V31=Лист1!$D$12,Лист1!$D$14,IF(V31=Лист1!$E$12,Лист1!$E$14,IF(V31=Лист1!$F$12,Лист1!$F$14,IF(V31=Лист1!$G$12,Лист1!$G$14,IF(V31=Лист1!$H$12,Лист1!$H$14,IF(V31=Лист1!$I$12,Лист1!$I$14,IF(V31=Лист1!$J$12,Лист1!$J$14,IF(V31=Лист1!$K$12,Лист1!$K$14,IF(V31=Лист1!$M$15,Лист1!$M$17,IF(V31=Лист1!$N$15,Лист1!$N$17,IF(V31=Лист1!$O$15,Лист1!$O$17,IF(V31=Лист1!$P$15,Лист1!$P$17,IF(V31=Лист1!$Q$15,Лист1!$Q$17,IF(V31=Лист1!$R$15,Лист1!$R$17,IF(V31=Лист1!$S$15,Лист1!$S$17,IF(V31=Лист1!$T$15,Лист1!$T$17,IF(V31=Лист1!$U$15,Лист1!$U$17,IF(V31=Лист1!$V$15,Лист1!$V$17,IF(V31=Лист1!$M$19,Лист1!$M$21,IF(V31=Лист1!$N$19,Лист1!$N$21,IF(V31=Лист1!$O$19,Лист1!$O$21,IF(V31=Лист1!$P$19,Лист1!$P$21,IF(V31=Лист1!$Q$19,Лист1!$Q$21,IF(V31=Лист1!$R$19,Лист1!$R$21,Лист1!$S$21))))))))))))))))))))))))))</f>
        <v>0</v>
      </c>
      <c r="AQ31" s="31"/>
    </row>
    <row r="32" spans="1:43">
      <c r="A32" s="3" t="str">
        <f>Списки!B30</f>
        <v>Гагиева Алана</v>
      </c>
      <c r="B32" s="38"/>
      <c r="C32" s="10">
        <v>1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9">
        <v>0</v>
      </c>
      <c r="P32" s="9">
        <v>0</v>
      </c>
      <c r="Q32" s="9">
        <v>0</v>
      </c>
      <c r="R32" s="32">
        <v>0</v>
      </c>
      <c r="S32" s="32">
        <v>0</v>
      </c>
      <c r="T32" s="33">
        <v>0</v>
      </c>
      <c r="U32" s="33">
        <v>0</v>
      </c>
      <c r="V32" s="37">
        <f t="shared" si="2"/>
        <v>6</v>
      </c>
      <c r="W32" s="37">
        <f t="shared" si="0"/>
        <v>27</v>
      </c>
      <c r="X32" s="37">
        <f t="shared" si="3"/>
        <v>3</v>
      </c>
      <c r="Y32" s="1">
        <f>IF(W32="","",IF(W32&gt;=Анализ1!$A$14,6,IF(W32&gt;=Анализ1!$A$13,5,IF(W32&gt;=Анализ1!$A$12,4,IF(W32&gt;=Анализ1!$A$11,3,IF(W32&gt;=Анализ1!$A$10,2,IF(W32&gt;=Анализ1!$A$9,1,0)))))))</f>
        <v>1</v>
      </c>
      <c r="Z32" s="1">
        <f>IF(V32=0,0,IF(V32=Лист1!$B$1,Лист1!$B$2,IF(V32=Лист1!$C$1,Лист1!$C$2,IF(V32=Лист1!$D$1,Лист1!$D$2,IF(V32=Лист1!$E$1,Лист1!$E$2,IF(V32=Лист1!$F$1,Лист1!$F$2,IF(V32=Лист1!$G$1,Лист1!$G$2,IF(V32=Лист1!$H$1,Лист1!$H$2,IF(V32=Лист1!$I$1,Лист1!$I$2,IF(V32=Лист1!$J$1,Лист1!$J$2,IF(V32=Лист1!$K$1,Лист1!$K$2,AA32)))))))))))</f>
        <v>27</v>
      </c>
      <c r="AA32" s="1">
        <f>IF(V32=Лист1!$B$4,Лист1!$B$6,IF(V32=Лист1!$C$4,Лист1!$C$6,IF(V32=Лист1!$D$4,Лист1!$D$6,IF(V32=Лист1!$E$4,Лист1!$E$6,IF(V32=Лист1!$F$4,Лист1!$F$6,IF(V32=Лист1!$G$4,Лист1!$G$6,IF(V32=Лист1!$H$4,Лист1!$H$6,IF(V32=Лист1!$I$4,Лист1!$I$6,IF(V32=Лист1!$J$4,Лист1!$J$6,IF(V32=Лист1!$K$4,Лист1!$K$6,IF(V32=Лист1!$B$8,Лист1!$B$10,IF(V32=Лист1!$C$8,Лист1!$C$10,IF(V32=Лист1!$D$8,Лист1!$D$10,IF(V32=Лист1!$E$8,Лист1!$E$10,IF(V32=Лист1!$F$8,Лист1!$F$10,IF(V32=Лист1!$G$8,Лист1!$G$10,IF(V32=Лист1!$H$8,Лист1!$H$10,IF(V32=Лист1!$I$8,Лист1!$I$10,IF(V32=Лист1!$J$8,Лист1!$J$10,IF(V32=Лист1!$K$8,Лист1!$K$10,AB32))))))))))))))))))))</f>
        <v>0</v>
      </c>
      <c r="AB32" s="1">
        <f>IF(V32=Лист1!$B$12,Лист1!$B$14,IF(V32=Лист1!$C$12,Лист1!$C$14,IF(V32=Лист1!$D$12,Лист1!$D$14,IF(V32=Лист1!$E$12,Лист1!$E$14,IF(V32=Лист1!$F$12,Лист1!$F$14,IF(V32=Лист1!$G$12,Лист1!$G$14,IF(V32=Лист1!$H$12,Лист1!$H$14,IF(V32=Лист1!$I$12,Лист1!$I$14,IF(V32=Лист1!$J$12,Лист1!$J$14,IF(V32=Лист1!$K$12,Лист1!$K$14,IF(V32=Лист1!$M$15,Лист1!$M$17,IF(V32=Лист1!$N$15,Лист1!$N$17,IF(V32=Лист1!$O$15,Лист1!$O$17,IF(V32=Лист1!$P$15,Лист1!$P$17,IF(V32=Лист1!$Q$15,Лист1!$Q$17,IF(V32=Лист1!$R$15,Лист1!$R$17,IF(V32=Лист1!$S$15,Лист1!$S$17,IF(V32=Лист1!$T$15,Лист1!$T$17,IF(V32=Лист1!$U$15,Лист1!$U$17,IF(V32=Лист1!$V$15,Лист1!$V$17,IF(V32=Лист1!$M$19,Лист1!$M$21,IF(V32=Лист1!$N$19,Лист1!$N$21,IF(V32=Лист1!$O$19,Лист1!$O$21,IF(V32=Лист1!$P$19,Лист1!$P$21,IF(V32=Лист1!$Q$19,Лист1!$Q$21,IF(V32=Лист1!$R$19,Лист1!$R$21,Лист1!$S$21))))))))))))))))))))))))))</f>
        <v>0</v>
      </c>
      <c r="AQ32" s="31"/>
    </row>
    <row r="33" spans="1:43">
      <c r="A33" s="3" t="str">
        <f>Списки!B31</f>
        <v>Ученик 30</v>
      </c>
      <c r="B33" s="3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9"/>
      <c r="P33" s="9"/>
      <c r="Q33" s="9"/>
      <c r="R33" s="32"/>
      <c r="S33" s="32"/>
      <c r="T33" s="33"/>
      <c r="U33" s="33"/>
      <c r="V33" s="37" t="str">
        <f t="shared" si="2"/>
        <v/>
      </c>
      <c r="W33" s="37" t="str">
        <f t="shared" si="0"/>
        <v/>
      </c>
      <c r="X33" s="37" t="str">
        <f t="shared" si="3"/>
        <v/>
      </c>
      <c r="Y33" s="1" t="str">
        <f>IF(W33="","",IF(W33&gt;=Анализ1!$A$14,6,IF(W33&gt;=Анализ1!$A$13,5,IF(W33&gt;=Анализ1!$A$12,4,IF(W33&gt;=Анализ1!$A$11,3,IF(W33&gt;=Анализ1!$A$10,2,IF(W33&gt;=Анализ1!$A$9,1,0)))))))</f>
        <v/>
      </c>
      <c r="Z33" s="1">
        <f>IF(V33=0,0,IF(V33=Лист1!$B$1,Лист1!$B$2,IF(V33=Лист1!$C$1,Лист1!$C$2,IF(V33=Лист1!$D$1,Лист1!$D$2,IF(V33=Лист1!$E$1,Лист1!$E$2,IF(V33=Лист1!$F$1,Лист1!$F$2,IF(V33=Лист1!$G$1,Лист1!$G$2,IF(V33=Лист1!$H$1,Лист1!$H$2,IF(V33=Лист1!$I$1,Лист1!$I$2,IF(V33=Лист1!$J$1,Лист1!$J$2,IF(V33=Лист1!$K$1,Лист1!$K$2,AA33)))))))))))</f>
        <v>0</v>
      </c>
      <c r="AA33" s="1">
        <f>IF(V33=Лист1!$B$4,Лист1!$B$6,IF(V33=Лист1!$C$4,Лист1!$C$6,IF(V33=Лист1!$D$4,Лист1!$D$6,IF(V33=Лист1!$E$4,Лист1!$E$6,IF(V33=Лист1!$F$4,Лист1!$F$6,IF(V33=Лист1!$G$4,Лист1!$G$6,IF(V33=Лист1!$H$4,Лист1!$H$6,IF(V33=Лист1!$I$4,Лист1!$I$6,IF(V33=Лист1!$J$4,Лист1!$J$6,IF(V33=Лист1!$K$4,Лист1!$K$6,IF(V33=Лист1!$B$8,Лист1!$B$10,IF(V33=Лист1!$C$8,Лист1!$C$10,IF(V33=Лист1!$D$8,Лист1!$D$10,IF(V33=Лист1!$E$8,Лист1!$E$10,IF(V33=Лист1!$F$8,Лист1!$F$10,IF(V33=Лист1!$G$8,Лист1!$G$10,IF(V33=Лист1!$H$8,Лист1!$H$10,IF(V33=Лист1!$I$8,Лист1!$I$10,IF(V33=Лист1!$J$8,Лист1!$J$10,IF(V33=Лист1!$K$8,Лист1!$K$10,AB33))))))))))))))))))))</f>
        <v>0</v>
      </c>
      <c r="AB33" s="1">
        <f>IF(V33=Лист1!$B$12,Лист1!$B$14,IF(V33=Лист1!$C$12,Лист1!$C$14,IF(V33=Лист1!$D$12,Лист1!$D$14,IF(V33=Лист1!$E$12,Лист1!$E$14,IF(V33=Лист1!$F$12,Лист1!$F$14,IF(V33=Лист1!$G$12,Лист1!$G$14,IF(V33=Лист1!$H$12,Лист1!$H$14,IF(V33=Лист1!$I$12,Лист1!$I$14,IF(V33=Лист1!$J$12,Лист1!$J$14,IF(V33=Лист1!$K$12,Лист1!$K$14,IF(V33=Лист1!$M$15,Лист1!$M$17,IF(V33=Лист1!$N$15,Лист1!$N$17,IF(V33=Лист1!$O$15,Лист1!$O$17,IF(V33=Лист1!$P$15,Лист1!$P$17,IF(V33=Лист1!$Q$15,Лист1!$Q$17,IF(V33=Лист1!$R$15,Лист1!$R$17,IF(V33=Лист1!$S$15,Лист1!$S$17,IF(V33=Лист1!$T$15,Лист1!$T$17,IF(V33=Лист1!$U$15,Лист1!$U$17,IF(V33=Лист1!$V$15,Лист1!$V$17,IF(V33=Лист1!$M$19,Лист1!$M$21,IF(V33=Лист1!$N$19,Лист1!$N$21,IF(V33=Лист1!$O$19,Лист1!$O$21,IF(V33=Лист1!$P$19,Лист1!$P$21,IF(V33=Лист1!$Q$19,Лист1!$Q$21,IF(V33=Лист1!$R$19,Лист1!$R$21,Лист1!$S$21))))))))))))))))))))))))))</f>
        <v>0</v>
      </c>
    </row>
    <row r="34" spans="1:43">
      <c r="B34" s="4" t="s">
        <v>5</v>
      </c>
      <c r="C34" s="5">
        <f t="shared" ref="C34:U34" si="4">COUNTIF(C4:C33,0)</f>
        <v>3</v>
      </c>
      <c r="D34" s="5">
        <f t="shared" si="4"/>
        <v>4</v>
      </c>
      <c r="E34" s="5">
        <f t="shared" si="4"/>
        <v>6</v>
      </c>
      <c r="F34" s="5">
        <f t="shared" si="4"/>
        <v>7</v>
      </c>
      <c r="G34" s="5">
        <f t="shared" si="4"/>
        <v>10</v>
      </c>
      <c r="H34" s="5">
        <f t="shared" si="4"/>
        <v>15</v>
      </c>
      <c r="I34" s="5">
        <f t="shared" si="4"/>
        <v>27</v>
      </c>
      <c r="J34" s="5">
        <f t="shared" si="4"/>
        <v>10</v>
      </c>
      <c r="K34" s="5">
        <f t="shared" si="4"/>
        <v>12</v>
      </c>
      <c r="L34" s="5">
        <f t="shared" si="4"/>
        <v>22</v>
      </c>
      <c r="M34" s="5">
        <f t="shared" si="4"/>
        <v>18</v>
      </c>
      <c r="N34" s="5">
        <f t="shared" si="4"/>
        <v>18</v>
      </c>
      <c r="O34" s="5">
        <f t="shared" si="4"/>
        <v>28</v>
      </c>
      <c r="P34" s="5">
        <f t="shared" si="4"/>
        <v>29</v>
      </c>
      <c r="Q34" s="5">
        <f t="shared" si="4"/>
        <v>29</v>
      </c>
      <c r="R34" s="5">
        <f t="shared" si="4"/>
        <v>28</v>
      </c>
      <c r="S34" s="5">
        <f t="shared" si="4"/>
        <v>28</v>
      </c>
      <c r="T34" s="5">
        <f t="shared" si="4"/>
        <v>29</v>
      </c>
      <c r="U34" s="5">
        <f t="shared" si="4"/>
        <v>29</v>
      </c>
      <c r="V34" s="30">
        <f>IF(COUNTBLANK(V4:V33)=30,"",AVERAGE(V4:V33))</f>
        <v>6.7931034482758621</v>
      </c>
      <c r="W34" s="30">
        <f>IF(COUNTBLANK(W4:W33)=30,"",AVERAGE(W4:W33))</f>
        <v>32.413793103448278</v>
      </c>
      <c r="Z34" s="1">
        <f>IF(V34=0,0,IF(V34=Лист1!$B$1,Лист1!$B$2,IF(V34=Лист1!$C$1,Лист1!$C$2,IF(V34=Лист1!$D$1,Лист1!$D$2,IF(V34=Лист1!$E$1,Лист1!$E$2,IF(V34=Лист1!$F$1,Лист1!$F$2,IF(V34=Лист1!$G$1,Лист1!$G$2,IF(V34=Лист1!$H$1,Лист1!$H$2,IF(V34=Лист1!$I$1,Лист1!$I$2,IF(V34=Лист1!$J$1,Лист1!$J$2,IF(V34=Лист1!$K$1,Лист1!$K$2,AA34)))))))))))</f>
        <v>0</v>
      </c>
      <c r="AA34" s="1">
        <f>IF(V34=Лист1!$B$4,Лист1!$B$6,IF(V34=Лист1!$C$4,Лист1!$C$6,IF(V34=Лист1!$D$4,Лист1!$D$6,IF(V34=Лист1!$E$4,Лист1!$E$6,IF(V34=Лист1!$F$4,Лист1!$F$6,IF(V34=Лист1!$G$4,Лист1!$G$6,IF(V34=Лист1!$H$4,Лист1!$H$6,IF(V34=Лист1!$I$4,Лист1!$I$6,IF(V34=Лист1!$J$4,Лист1!$J$6,IF(V34=Лист1!$K$4,Лист1!$K$6,IF(V34=Лист1!$B$8,Лист1!$B$10,IF(V34=Лист1!$C$8,Лист1!$C$10,IF(V34=Лист1!$D$8,Лист1!$D$10,IF(V34=Лист1!$E$8,Лист1!$E$10,IF(V34=Лист1!$F$8,Лист1!$F$10,IF(V34=Лист1!$G$8,Лист1!$G$10,IF(V34=Лист1!$H$8,Лист1!$H$10,IF(V34=Лист1!$I$8,Лист1!$I$10,IF(V34=Лист1!$J$8,Лист1!$J$10,IF(V34=Лист1!$K$8,Лист1!$K$10,AB34))))))))))))))))))))</f>
        <v>0</v>
      </c>
      <c r="AB34" s="1">
        <f>IF(V34=Лист1!$B$12,Лист1!$B$14,IF(V34=Лист1!$C$12,Лист1!$C$14,IF(V34=Лист1!$D$12,Лист1!$D$14,IF(V34=Лист1!$E$12,Лист1!$E$14,IF(V34=Лист1!$F$12,Лист1!$F$14,IF(V34=Лист1!$G$12,Лист1!$G$14,IF(V34=Лист1!$H$12,Лист1!$H$14,IF(V34=Лист1!$I$12,Лист1!$I$14,IF(V34=Лист1!$J$12,Лист1!$J$14,IF(V34=Лист1!$K$12,Лист1!$K$14,IF(V34=Лист1!$M$15,Лист1!$M$17,IF(V34=Лист1!$N$15,Лист1!$N$17,IF(V34=Лист1!$O$15,Лист1!$O$17,IF(V34=Лист1!$P$15,Лист1!$P$17,IF(V34=Лист1!$Q$15,Лист1!$Q$17,IF(V34=Лист1!$R$15,Лист1!$R$17,IF(V34=Лист1!$S$15,Лист1!$S$17,IF(V34=Лист1!$T$15,Лист1!$T$17,IF(V34=Лист1!$U$15,Лист1!$U$17,IF(V34=Лист1!$V$15,Лист1!$V$17,IF(V34=Лист1!$M$19,Лист1!$M$21,IF(V34=Лист1!$N$19,Лист1!$N$21,IF(V34=Лист1!$O$19,Лист1!$O$21,IF(V34=Лист1!$P$19,Лист1!$P$21,IF(V34=Лист1!$Q$19,Лист1!$Q$21,IF(V34=Лист1!$R$19,Лист1!$R$21,Лист1!$S$21))))))))))))))))))))))))))</f>
        <v>0</v>
      </c>
    </row>
    <row r="35" spans="1:43" ht="15" customHeight="1">
      <c r="C35" s="59" t="s">
        <v>52</v>
      </c>
      <c r="D35" s="59" t="s">
        <v>52</v>
      </c>
      <c r="E35" s="59" t="s">
        <v>53</v>
      </c>
      <c r="F35" s="59" t="s">
        <v>54</v>
      </c>
      <c r="G35" s="59" t="s">
        <v>55</v>
      </c>
      <c r="H35" s="59" t="s">
        <v>56</v>
      </c>
      <c r="I35" s="59" t="s">
        <v>57</v>
      </c>
      <c r="J35" s="59" t="s">
        <v>58</v>
      </c>
      <c r="K35" s="59" t="s">
        <v>59</v>
      </c>
      <c r="L35" s="59" t="s">
        <v>52</v>
      </c>
      <c r="M35" s="59" t="s">
        <v>60</v>
      </c>
      <c r="N35" s="59" t="s">
        <v>61</v>
      </c>
      <c r="O35" s="59" t="s">
        <v>62</v>
      </c>
      <c r="P35" s="59" t="s">
        <v>58</v>
      </c>
      <c r="Q35" s="59" t="s">
        <v>62</v>
      </c>
      <c r="R35" s="59" t="s">
        <v>58</v>
      </c>
      <c r="S35" s="60" t="s">
        <v>63</v>
      </c>
      <c r="T35" s="59" t="s">
        <v>62</v>
      </c>
      <c r="U35" s="59" t="s">
        <v>60</v>
      </c>
      <c r="AE35" s="41"/>
      <c r="AF35" s="42"/>
      <c r="AG35" s="42"/>
      <c r="AH35" s="42"/>
      <c r="AQ35" s="31"/>
    </row>
    <row r="36" spans="1:43" ht="15.5">
      <c r="A36" s="25" t="s">
        <v>36</v>
      </c>
      <c r="B36" s="7">
        <f>COUNTIF($Y$4:$Y$33,0)</f>
        <v>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59"/>
      <c r="U36" s="59"/>
      <c r="AE36" s="39"/>
      <c r="AF36" s="40"/>
      <c r="AG36" s="23"/>
      <c r="AH36" s="23"/>
    </row>
    <row r="37" spans="1:43" ht="15.5">
      <c r="A37" s="6" t="s">
        <v>39</v>
      </c>
      <c r="B37" s="7">
        <f>COUNTIF($Y$4:$Y$33,1)</f>
        <v>19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59"/>
      <c r="U37" s="59"/>
      <c r="AE37" s="39"/>
      <c r="AF37" s="40"/>
      <c r="AG37" s="23"/>
      <c r="AH37" s="23"/>
    </row>
    <row r="38" spans="1:43" ht="15.5">
      <c r="A38" s="6" t="s">
        <v>40</v>
      </c>
      <c r="B38" s="7">
        <f>COUNTIF($Y$4:$Y$33,2)</f>
        <v>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59"/>
      <c r="U38" s="59"/>
      <c r="AE38" s="39"/>
      <c r="AF38" s="40"/>
      <c r="AG38" s="23"/>
      <c r="AH38" s="23"/>
    </row>
    <row r="39" spans="1:43" ht="15.5">
      <c r="A39" s="6" t="s">
        <v>41</v>
      </c>
      <c r="B39" s="7">
        <f>COUNTIF($Y$4:$Y$33,3)</f>
        <v>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59"/>
      <c r="U39" s="59"/>
      <c r="AE39" s="39"/>
      <c r="AF39" s="40"/>
      <c r="AG39" s="23"/>
      <c r="AH39" s="23"/>
    </row>
    <row r="40" spans="1:43" ht="15.5">
      <c r="A40" s="6" t="s">
        <v>42</v>
      </c>
      <c r="B40" s="7">
        <f>COUNTIF($Y$4:$Y$33,4)</f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59"/>
      <c r="U40" s="59"/>
      <c r="AE40" s="39"/>
      <c r="AF40" s="40"/>
      <c r="AG40" s="23"/>
      <c r="AH40" s="23"/>
      <c r="AQ40" s="31"/>
    </row>
    <row r="41" spans="1:43" ht="15.5">
      <c r="A41" s="6" t="s">
        <v>43</v>
      </c>
      <c r="B41" s="7">
        <f>COUNTIF($Y$4:$Y$33,5)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59"/>
      <c r="U41" s="59"/>
      <c r="AE41" s="39"/>
      <c r="AF41" s="40"/>
      <c r="AG41" s="23"/>
      <c r="AH41" s="23"/>
      <c r="AQ41" s="31"/>
    </row>
    <row r="42" spans="1:43">
      <c r="A42" s="6" t="s">
        <v>44</v>
      </c>
      <c r="B42" s="7">
        <f>COUNTIF($Y$4:$Y$33,6)</f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59"/>
      <c r="U42" s="59"/>
    </row>
    <row r="43" spans="1:43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59"/>
      <c r="U43" s="59"/>
      <c r="AQ43" s="35"/>
    </row>
    <row r="44" spans="1:43">
      <c r="A44" s="61" t="s">
        <v>16</v>
      </c>
      <c r="B44" s="62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59"/>
      <c r="U44" s="59"/>
    </row>
    <row r="45" spans="1:43">
      <c r="A45" s="15"/>
      <c r="B45" s="5" t="s">
        <v>14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59"/>
      <c r="U45" s="59"/>
    </row>
    <row r="46" spans="1:43">
      <c r="A46" s="14"/>
      <c r="B46" s="5" t="s">
        <v>15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  <c r="T46" s="59"/>
      <c r="U46" s="59"/>
    </row>
    <row r="47" spans="1:43">
      <c r="A47" s="26"/>
      <c r="B47" s="5" t="s">
        <v>17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59"/>
      <c r="U47" s="59"/>
    </row>
    <row r="48" spans="1:43">
      <c r="A48" s="34"/>
      <c r="B48" s="5" t="s">
        <v>18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60"/>
      <c r="T48" s="59"/>
      <c r="U48" s="59"/>
      <c r="AQ48" s="31"/>
    </row>
    <row r="49" spans="3:21"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59"/>
      <c r="U49" s="59"/>
    </row>
    <row r="50" spans="3:21"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59"/>
      <c r="U50" s="59"/>
    </row>
    <row r="51" spans="3:21"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59"/>
      <c r="U51" s="59"/>
    </row>
    <row r="52" spans="3:21"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59"/>
      <c r="U52" s="59"/>
    </row>
    <row r="53" spans="3:21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59"/>
      <c r="U53" s="59"/>
    </row>
    <row r="54" spans="3:21" ht="25.5" customHeight="1"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59"/>
      <c r="U54" s="59"/>
    </row>
  </sheetData>
  <sheetProtection sheet="1" objects="1" scenarios="1"/>
  <mergeCells count="25">
    <mergeCell ref="A44:B44"/>
    <mergeCell ref="A1:W1"/>
    <mergeCell ref="C2:U2"/>
    <mergeCell ref="C35:C54"/>
    <mergeCell ref="D35:D54"/>
    <mergeCell ref="E35:E54"/>
    <mergeCell ref="F35:F54"/>
    <mergeCell ref="G35:G54"/>
    <mergeCell ref="H35:H54"/>
    <mergeCell ref="I35:I54"/>
    <mergeCell ref="P35:P54"/>
    <mergeCell ref="J35:J54"/>
    <mergeCell ref="K35:K54"/>
    <mergeCell ref="L35:L54"/>
    <mergeCell ref="M35:M54"/>
    <mergeCell ref="N35:N54"/>
    <mergeCell ref="W2:W3"/>
    <mergeCell ref="V2:V3"/>
    <mergeCell ref="X2:X3"/>
    <mergeCell ref="O35:O54"/>
    <mergeCell ref="S35:S54"/>
    <mergeCell ref="T35:T54"/>
    <mergeCell ref="U35:U54"/>
    <mergeCell ref="Q35:Q54"/>
    <mergeCell ref="R35:R54"/>
  </mergeCells>
  <conditionalFormatting sqref="B36:B42">
    <cfRule type="dataBar" priority="12">
      <dataBar>
        <cfvo type="min" val="0"/>
        <cfvo type="max" val="0"/>
        <color rgb="FF008AEF"/>
      </dataBar>
    </cfRule>
  </conditionalFormatting>
  <conditionalFormatting sqref="C34:U34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W4:W33">
    <cfRule type="cellIs" dxfId="1" priority="1" operator="between">
      <formula>26</formula>
      <formula>101</formula>
    </cfRule>
    <cfRule type="cellIs" dxfId="0" priority="2" operator="lessThan">
      <formula>27</formula>
    </cfRule>
  </conditionalFormatting>
  <dataValidations count="5">
    <dataValidation type="list" allowBlank="1" showInputMessage="1" showErrorMessage="1" sqref="B4:B33">
      <formula1>ВарФиз</formula1>
    </dataValidation>
    <dataValidation type="list" allowBlank="1" showInputMessage="1" showErrorMessage="1" sqref="C4:N33">
      <formula1>"0,1"</formula1>
    </dataValidation>
    <dataValidation type="list" allowBlank="1" showInputMessage="1" showErrorMessage="1" sqref="O4:Q33">
      <formula1>"0,1,2"</formula1>
    </dataValidation>
    <dataValidation type="list" allowBlank="1" showInputMessage="1" showErrorMessage="1" sqref="R4:S33">
      <formula1>"0,1,2,3"</formula1>
    </dataValidation>
    <dataValidation type="list" allowBlank="1" showInputMessage="1" showErrorMessage="1" sqref="T4:U33">
      <formula1>"0,1,2,3,4"</formula1>
    </dataValidation>
  </dataValidations>
  <pageMargins left="0.70866141732283472" right="0.70866141732283472" top="0.35433070866141736" bottom="0.35433070866141736" header="0.11811023622047245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opLeftCell="A4" zoomScale="60" zoomScaleNormal="60" workbookViewId="0">
      <selection activeCell="D2" sqref="D2:H2"/>
    </sheetView>
  </sheetViews>
  <sheetFormatPr defaultColWidth="9.1796875" defaultRowHeight="28.5" customHeight="1"/>
  <cols>
    <col min="1" max="1" width="5" style="1" customWidth="1"/>
    <col min="2" max="2" width="6" style="1" customWidth="1"/>
    <col min="3" max="6" width="5" style="1" customWidth="1"/>
    <col min="7" max="8" width="5.26953125" style="1" customWidth="1"/>
    <col min="9" max="10" width="7" style="1" customWidth="1"/>
    <col min="11" max="12" width="4.7265625" style="1" customWidth="1"/>
    <col min="13" max="14" width="7" style="1" customWidth="1"/>
    <col min="15" max="16" width="4.7265625" style="1" customWidth="1"/>
    <col min="17" max="20" width="0" style="1" hidden="1" customWidth="1"/>
    <col min="21" max="31" width="7.54296875" style="1" customWidth="1"/>
    <col min="32" max="16384" width="9.1796875" style="1"/>
  </cols>
  <sheetData>
    <row r="1" spans="1:31" ht="28.5" customHeight="1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U1" s="107" t="s">
        <v>73</v>
      </c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28.5" customHeight="1">
      <c r="A2" s="79" t="s">
        <v>26</v>
      </c>
      <c r="B2" s="79"/>
      <c r="C2" s="79"/>
      <c r="D2" s="87">
        <f>Таблица!B2</f>
        <v>42888</v>
      </c>
      <c r="E2" s="87"/>
      <c r="F2" s="87"/>
      <c r="G2" s="87"/>
      <c r="H2" s="87"/>
      <c r="I2" s="76" t="s">
        <v>64</v>
      </c>
      <c r="J2" s="76"/>
      <c r="K2" s="76"/>
      <c r="L2" s="76"/>
      <c r="M2" s="76" t="s">
        <v>65</v>
      </c>
      <c r="N2" s="76"/>
      <c r="O2" s="76"/>
      <c r="P2" s="77"/>
      <c r="U2" s="109" t="s">
        <v>74</v>
      </c>
      <c r="V2" s="109"/>
      <c r="W2" s="109"/>
      <c r="X2" s="109"/>
      <c r="Y2" s="109"/>
      <c r="Z2" s="109"/>
      <c r="AA2" s="109"/>
      <c r="AB2" s="109" t="s">
        <v>75</v>
      </c>
      <c r="AC2" s="109"/>
      <c r="AD2" s="109"/>
      <c r="AE2" s="109"/>
    </row>
    <row r="3" spans="1:31" ht="28.5" customHeight="1">
      <c r="A3" s="79" t="s">
        <v>6</v>
      </c>
      <c r="B3" s="79"/>
      <c r="C3" s="79"/>
      <c r="D3" s="70" t="s">
        <v>123</v>
      </c>
      <c r="E3" s="70"/>
      <c r="F3" s="70"/>
      <c r="G3" s="70"/>
      <c r="H3" s="70"/>
      <c r="I3" s="67" t="s">
        <v>13</v>
      </c>
      <c r="J3" s="67"/>
      <c r="K3" s="67">
        <f>COUNTIF(Таблица!O4:O33,0)</f>
        <v>28</v>
      </c>
      <c r="L3" s="67"/>
      <c r="M3" s="67" t="s">
        <v>13</v>
      </c>
      <c r="N3" s="67"/>
      <c r="O3" s="67">
        <f>COUNTIF(Таблица!P4:P33,0)</f>
        <v>29</v>
      </c>
      <c r="P3" s="68"/>
      <c r="U3" s="69" t="s">
        <v>76</v>
      </c>
      <c r="V3" s="69"/>
      <c r="W3" s="69"/>
      <c r="X3" s="69"/>
      <c r="Y3" s="69"/>
      <c r="Z3" s="69"/>
      <c r="AA3" s="69"/>
      <c r="AB3" s="69" t="s">
        <v>92</v>
      </c>
      <c r="AC3" s="69"/>
      <c r="AD3" s="69"/>
      <c r="AE3" s="69"/>
    </row>
    <row r="4" spans="1:31" ht="28.5" customHeight="1">
      <c r="A4" s="79" t="s">
        <v>8</v>
      </c>
      <c r="B4" s="79"/>
      <c r="C4" s="79"/>
      <c r="D4" s="79"/>
      <c r="E4" s="79"/>
      <c r="F4" s="79"/>
      <c r="G4" s="88" t="s">
        <v>124</v>
      </c>
      <c r="H4" s="88"/>
      <c r="I4" s="67" t="s">
        <v>14</v>
      </c>
      <c r="J4" s="67"/>
      <c r="K4" s="67">
        <f>COUNTIF(Таблица!O4:O33,1)</f>
        <v>1</v>
      </c>
      <c r="L4" s="67"/>
      <c r="M4" s="67" t="s">
        <v>14</v>
      </c>
      <c r="N4" s="67"/>
      <c r="O4" s="67">
        <f>COUNTIF(Таблица!$P$4:$P$33,1)</f>
        <v>0</v>
      </c>
      <c r="P4" s="68"/>
      <c r="Q4" s="1">
        <v>0</v>
      </c>
      <c r="R4" s="1">
        <v>1</v>
      </c>
      <c r="S4" s="1">
        <v>2</v>
      </c>
      <c r="T4" s="1">
        <v>3</v>
      </c>
      <c r="U4" s="69" t="s">
        <v>77</v>
      </c>
      <c r="V4" s="69"/>
      <c r="W4" s="69"/>
      <c r="X4" s="69"/>
      <c r="Y4" s="69"/>
      <c r="Z4" s="69"/>
      <c r="AA4" s="69"/>
      <c r="AB4" s="69" t="s">
        <v>90</v>
      </c>
      <c r="AC4" s="69"/>
      <c r="AD4" s="69"/>
      <c r="AE4" s="69"/>
    </row>
    <row r="5" spans="1:31" ht="28.5" customHeight="1">
      <c r="A5" s="89" t="s">
        <v>7</v>
      </c>
      <c r="B5" s="90"/>
      <c r="C5" s="90"/>
      <c r="D5" s="90"/>
      <c r="E5" s="90"/>
      <c r="F5" s="91"/>
      <c r="G5" s="81">
        <v>29</v>
      </c>
      <c r="H5" s="82"/>
      <c r="I5" s="67" t="s">
        <v>15</v>
      </c>
      <c r="J5" s="67"/>
      <c r="K5" s="67">
        <f>COUNTIF(Таблица!O4:O33,2)</f>
        <v>0</v>
      </c>
      <c r="L5" s="67"/>
      <c r="M5" s="67" t="s">
        <v>15</v>
      </c>
      <c r="N5" s="67"/>
      <c r="O5" s="67">
        <f>COUNTIF(Таблица!$P$4:$P$33,2)</f>
        <v>0</v>
      </c>
      <c r="P5" s="68"/>
      <c r="U5" s="69" t="s">
        <v>78</v>
      </c>
      <c r="V5" s="69"/>
      <c r="W5" s="69"/>
      <c r="X5" s="69"/>
      <c r="Y5" s="69"/>
      <c r="Z5" s="69"/>
      <c r="AA5" s="69"/>
      <c r="AB5" s="69" t="s">
        <v>89</v>
      </c>
      <c r="AC5" s="69"/>
      <c r="AD5" s="69"/>
      <c r="AE5" s="69"/>
    </row>
    <row r="6" spans="1:31" ht="28.5" customHeight="1">
      <c r="A6" s="92"/>
      <c r="B6" s="93"/>
      <c r="C6" s="93"/>
      <c r="D6" s="93"/>
      <c r="E6" s="93"/>
      <c r="F6" s="94"/>
      <c r="G6" s="83"/>
      <c r="H6" s="84"/>
      <c r="I6" s="76" t="s">
        <v>25</v>
      </c>
      <c r="J6" s="76"/>
      <c r="K6" s="76"/>
      <c r="L6" s="76"/>
      <c r="M6" s="76" t="s">
        <v>66</v>
      </c>
      <c r="N6" s="76"/>
      <c r="O6" s="76"/>
      <c r="P6" s="77"/>
      <c r="U6" s="69" t="s">
        <v>79</v>
      </c>
      <c r="V6" s="69"/>
      <c r="W6" s="69"/>
      <c r="X6" s="69"/>
      <c r="Y6" s="69"/>
      <c r="Z6" s="69"/>
      <c r="AA6" s="69"/>
      <c r="AB6" s="69" t="s">
        <v>88</v>
      </c>
      <c r="AC6" s="69"/>
      <c r="AD6" s="69"/>
      <c r="AE6" s="69"/>
    </row>
    <row r="7" spans="1:31" ht="28.5" customHeight="1">
      <c r="A7" s="97"/>
      <c r="B7" s="97"/>
      <c r="C7" s="97"/>
      <c r="D7" s="97"/>
      <c r="E7" s="97"/>
      <c r="F7" s="97"/>
      <c r="G7" s="67"/>
      <c r="H7" s="67"/>
      <c r="I7" s="67" t="s">
        <v>13</v>
      </c>
      <c r="J7" s="67"/>
      <c r="K7" s="67">
        <f>COUNTIF(Таблица!Q4:Q33,0)</f>
        <v>29</v>
      </c>
      <c r="L7" s="67"/>
      <c r="M7" s="67" t="s">
        <v>13</v>
      </c>
      <c r="N7" s="67"/>
      <c r="O7" s="67">
        <f>COUNTIF(Таблица!$R$4:$R$33,0)</f>
        <v>28</v>
      </c>
      <c r="P7" s="68"/>
    </row>
    <row r="8" spans="1:31" ht="28.5" customHeight="1">
      <c r="A8" s="98" t="s">
        <v>37</v>
      </c>
      <c r="B8" s="99"/>
      <c r="C8" s="99"/>
      <c r="D8" s="100"/>
      <c r="E8" s="69">
        <f>Таблица!B36</f>
        <v>8</v>
      </c>
      <c r="F8" s="69"/>
      <c r="G8" s="73">
        <f>E8/$G$5</f>
        <v>0.27586206896551724</v>
      </c>
      <c r="H8" s="73"/>
      <c r="I8" s="67" t="s">
        <v>14</v>
      </c>
      <c r="J8" s="67"/>
      <c r="K8" s="67">
        <f>COUNTIF(Таблица!$Q$4:$Q$33,1)</f>
        <v>0</v>
      </c>
      <c r="L8" s="67"/>
      <c r="M8" s="67" t="s">
        <v>14</v>
      </c>
      <c r="N8" s="67"/>
      <c r="O8" s="67">
        <f>COUNTIF(Таблица!$R$4:$R$33,1)</f>
        <v>0</v>
      </c>
      <c r="P8" s="68"/>
      <c r="U8" s="109" t="s">
        <v>74</v>
      </c>
      <c r="V8" s="109"/>
      <c r="W8" s="109"/>
      <c r="X8" s="109"/>
      <c r="Y8" s="109"/>
      <c r="Z8" s="109"/>
      <c r="AA8" s="109"/>
      <c r="AB8" s="109" t="s">
        <v>80</v>
      </c>
      <c r="AC8" s="109"/>
      <c r="AD8" s="109"/>
      <c r="AE8" s="109"/>
    </row>
    <row r="9" spans="1:31" ht="28.5" customHeight="1">
      <c r="A9" s="27">
        <f>E17</f>
        <v>27</v>
      </c>
      <c r="B9" s="24">
        <v>-50</v>
      </c>
      <c r="C9" s="71" t="s">
        <v>38</v>
      </c>
      <c r="D9" s="72"/>
      <c r="E9" s="69">
        <f>Таблица!B37</f>
        <v>19</v>
      </c>
      <c r="F9" s="69"/>
      <c r="G9" s="73">
        <f t="shared" ref="G9:G10" si="0">E9/$G$5</f>
        <v>0.65517241379310343</v>
      </c>
      <c r="H9" s="73"/>
      <c r="I9" s="67" t="s">
        <v>15</v>
      </c>
      <c r="J9" s="67"/>
      <c r="K9" s="67">
        <f>COUNTIF(Таблица!$Q$4:$Q$33,2)</f>
        <v>0</v>
      </c>
      <c r="L9" s="67"/>
      <c r="M9" s="67" t="s">
        <v>15</v>
      </c>
      <c r="N9" s="67"/>
      <c r="O9" s="67">
        <f>COUNTIF(Таблица!$R$4:$R$33,2)</f>
        <v>0</v>
      </c>
      <c r="P9" s="68"/>
      <c r="U9" s="69" t="s">
        <v>81</v>
      </c>
      <c r="V9" s="69"/>
      <c r="W9" s="69"/>
      <c r="X9" s="69"/>
      <c r="Y9" s="69"/>
      <c r="Z9" s="69"/>
      <c r="AA9" s="69"/>
      <c r="AB9" s="69">
        <f>IF(COUNTBLANK(Таблица!$X$4:$X$33)=30,"",COUNTIF(Таблица!$X$4:$X$33,2))</f>
        <v>8</v>
      </c>
      <c r="AC9" s="69"/>
      <c r="AD9" s="69"/>
      <c r="AE9" s="69"/>
    </row>
    <row r="10" spans="1:31" ht="28.5" customHeight="1">
      <c r="A10" s="28">
        <v>51</v>
      </c>
      <c r="B10" s="24">
        <v>-60</v>
      </c>
      <c r="C10" s="71" t="s">
        <v>38</v>
      </c>
      <c r="D10" s="72"/>
      <c r="E10" s="69">
        <f>Таблица!B38</f>
        <v>2</v>
      </c>
      <c r="F10" s="69"/>
      <c r="G10" s="73">
        <f t="shared" si="0"/>
        <v>6.8965517241379309E-2</v>
      </c>
      <c r="H10" s="73"/>
      <c r="M10" s="67" t="s">
        <v>17</v>
      </c>
      <c r="N10" s="67"/>
      <c r="O10" s="67">
        <f>COUNTIF(Таблица!$R$4:$R$33,3)</f>
        <v>0</v>
      </c>
      <c r="P10" s="68"/>
      <c r="U10" s="69" t="s">
        <v>82</v>
      </c>
      <c r="V10" s="69"/>
      <c r="W10" s="69"/>
      <c r="X10" s="69"/>
      <c r="Y10" s="69"/>
      <c r="Z10" s="69"/>
      <c r="AA10" s="69"/>
      <c r="AB10" s="69">
        <f>IF(COUNTBLANK(Таблица!$X$4:$X$33)=30,"",COUNTIF(Таблица!$X$4:$X$33,3))</f>
        <v>18</v>
      </c>
      <c r="AC10" s="69"/>
      <c r="AD10" s="69"/>
      <c r="AE10" s="69"/>
    </row>
    <row r="11" spans="1:31" ht="28.5" customHeight="1">
      <c r="A11" s="28">
        <v>61</v>
      </c>
      <c r="B11" s="24">
        <v>-70</v>
      </c>
      <c r="C11" s="71" t="s">
        <v>38</v>
      </c>
      <c r="D11" s="72"/>
      <c r="E11" s="69">
        <f>Таблица!B39</f>
        <v>0</v>
      </c>
      <c r="F11" s="69"/>
      <c r="G11" s="73">
        <f>E11/$G$5</f>
        <v>0</v>
      </c>
      <c r="H11" s="73"/>
      <c r="I11" s="76" t="s">
        <v>67</v>
      </c>
      <c r="J11" s="76"/>
      <c r="K11" s="76"/>
      <c r="L11" s="77"/>
      <c r="M11" s="76" t="s">
        <v>68</v>
      </c>
      <c r="N11" s="76"/>
      <c r="O11" s="76"/>
      <c r="P11" s="77"/>
      <c r="U11" s="69" t="s">
        <v>83</v>
      </c>
      <c r="V11" s="69"/>
      <c r="W11" s="69"/>
      <c r="X11" s="69"/>
      <c r="Y11" s="69"/>
      <c r="Z11" s="69"/>
      <c r="AA11" s="69"/>
      <c r="AB11" s="69">
        <f>IF(COUNTBLANK(Таблица!$X$4:$X$33)=30,"",COUNTIF(Таблица!$X$4:$X$33,4))</f>
        <v>3</v>
      </c>
      <c r="AC11" s="69"/>
      <c r="AD11" s="69"/>
      <c r="AE11" s="69"/>
    </row>
    <row r="12" spans="1:31" ht="28.5" customHeight="1">
      <c r="A12" s="28">
        <v>71</v>
      </c>
      <c r="B12" s="24">
        <v>-80</v>
      </c>
      <c r="C12" s="71" t="s">
        <v>38</v>
      </c>
      <c r="D12" s="72"/>
      <c r="E12" s="69">
        <f>Таблица!B40</f>
        <v>0</v>
      </c>
      <c r="F12" s="69"/>
      <c r="G12" s="73">
        <f t="shared" ref="G12:G14" si="1">E12/$G$5</f>
        <v>0</v>
      </c>
      <c r="H12" s="73"/>
      <c r="I12" s="67" t="s">
        <v>13</v>
      </c>
      <c r="J12" s="67"/>
      <c r="K12" s="67">
        <f>COUNTIF(Таблица!$S$4:$S$33,0)</f>
        <v>28</v>
      </c>
      <c r="L12" s="68"/>
      <c r="M12" s="67" t="s">
        <v>13</v>
      </c>
      <c r="N12" s="67"/>
      <c r="O12" s="67">
        <f>COUNTIF(Таблица!$T$4:$T$33,0)</f>
        <v>29</v>
      </c>
      <c r="P12" s="68"/>
      <c r="U12" s="69" t="s">
        <v>84</v>
      </c>
      <c r="V12" s="69"/>
      <c r="W12" s="69"/>
      <c r="X12" s="69"/>
      <c r="Y12" s="69"/>
      <c r="Z12" s="69"/>
      <c r="AA12" s="69"/>
      <c r="AB12" s="69">
        <f>IF(COUNTBLANK(Таблица!$X$4:$X$33)=30,"",COUNTIF(Таблица!$X$4:$X$33,5))</f>
        <v>0</v>
      </c>
      <c r="AC12" s="69"/>
      <c r="AD12" s="69"/>
      <c r="AE12" s="69"/>
    </row>
    <row r="13" spans="1:31" ht="28.5" customHeight="1">
      <c r="A13" s="28">
        <v>81</v>
      </c>
      <c r="B13" s="24">
        <v>-90</v>
      </c>
      <c r="C13" s="71" t="s">
        <v>38</v>
      </c>
      <c r="D13" s="72"/>
      <c r="E13" s="69">
        <f>Таблица!B41</f>
        <v>0</v>
      </c>
      <c r="F13" s="69"/>
      <c r="G13" s="73">
        <f t="shared" si="1"/>
        <v>0</v>
      </c>
      <c r="H13" s="73"/>
      <c r="I13" s="67" t="s">
        <v>14</v>
      </c>
      <c r="J13" s="67"/>
      <c r="K13" s="67">
        <f>COUNTIF(Таблица!$S$4:$S$33,1)</f>
        <v>0</v>
      </c>
      <c r="L13" s="68"/>
      <c r="M13" s="67" t="s">
        <v>14</v>
      </c>
      <c r="N13" s="67"/>
      <c r="O13" s="67">
        <f>COUNTIF(Таблица!$T$4:$T$33,1)</f>
        <v>0</v>
      </c>
      <c r="P13" s="68"/>
    </row>
    <row r="14" spans="1:31" ht="28.5" customHeight="1">
      <c r="A14" s="28">
        <v>91</v>
      </c>
      <c r="B14" s="24">
        <v>-100</v>
      </c>
      <c r="C14" s="71" t="s">
        <v>38</v>
      </c>
      <c r="D14" s="72"/>
      <c r="E14" s="69">
        <f>Таблица!B42</f>
        <v>0</v>
      </c>
      <c r="F14" s="69"/>
      <c r="G14" s="73">
        <f t="shared" si="1"/>
        <v>0</v>
      </c>
      <c r="H14" s="73"/>
      <c r="I14" s="67" t="s">
        <v>15</v>
      </c>
      <c r="J14" s="67"/>
      <c r="K14" s="67">
        <f>COUNTIF(Таблица!$S$4:$S$33,2)</f>
        <v>0</v>
      </c>
      <c r="L14" s="68"/>
      <c r="M14" s="67" t="s">
        <v>15</v>
      </c>
      <c r="N14" s="67"/>
      <c r="O14" s="67">
        <f>COUNTIF(Таблица!$T$4:$T$33,2)</f>
        <v>0</v>
      </c>
      <c r="P14" s="68"/>
      <c r="U14" s="69" t="s">
        <v>85</v>
      </c>
      <c r="V14" s="69"/>
      <c r="W14" s="69"/>
      <c r="X14" s="69"/>
      <c r="Y14" s="69"/>
      <c r="Z14" s="69"/>
      <c r="AA14" s="69"/>
      <c r="AB14" s="73">
        <f>(AB11+AB12)/$G$5</f>
        <v>0.10344827586206896</v>
      </c>
      <c r="AC14" s="73"/>
      <c r="AD14" s="73"/>
      <c r="AE14" s="73"/>
    </row>
    <row r="15" spans="1:31" ht="28.5" customHeight="1">
      <c r="A15" s="69" t="s">
        <v>34</v>
      </c>
      <c r="B15" s="69"/>
      <c r="C15" s="69"/>
      <c r="D15" s="69"/>
      <c r="E15" s="69"/>
      <c r="F15" s="69"/>
      <c r="G15" s="69"/>
      <c r="H15" s="69"/>
      <c r="I15" s="67" t="s">
        <v>17</v>
      </c>
      <c r="J15" s="67"/>
      <c r="K15" s="67">
        <f>COUNTIF(Таблица!$S$4:$S$33,3)</f>
        <v>0</v>
      </c>
      <c r="L15" s="68"/>
      <c r="M15" s="67" t="s">
        <v>17</v>
      </c>
      <c r="N15" s="67"/>
      <c r="O15" s="67">
        <f>COUNTIF(Таблица!$T$4:$T$33,3)</f>
        <v>0</v>
      </c>
      <c r="P15" s="68"/>
      <c r="U15" s="69" t="s">
        <v>86</v>
      </c>
      <c r="V15" s="69"/>
      <c r="W15" s="69"/>
      <c r="X15" s="69"/>
      <c r="Y15" s="69"/>
      <c r="Z15" s="69"/>
      <c r="AA15" s="69"/>
      <c r="AB15" s="73">
        <f>(SUM(AB10:AE12))/$G$5</f>
        <v>0.72413793103448276</v>
      </c>
      <c r="AC15" s="73"/>
      <c r="AD15" s="73"/>
      <c r="AE15" s="73"/>
    </row>
    <row r="16" spans="1:31" ht="28.5" customHeight="1">
      <c r="A16" s="67" t="s">
        <v>33</v>
      </c>
      <c r="B16" s="67"/>
      <c r="C16" s="67"/>
      <c r="D16" s="67"/>
      <c r="E16" s="85" t="s">
        <v>35</v>
      </c>
      <c r="F16" s="85"/>
      <c r="G16" s="85"/>
      <c r="H16" s="85"/>
      <c r="M16" s="67" t="s">
        <v>18</v>
      </c>
      <c r="N16" s="67"/>
      <c r="O16" s="67">
        <f>COUNTIF(Таблица!$T$4:$T$33,4)</f>
        <v>0</v>
      </c>
      <c r="P16" s="68"/>
      <c r="U16" s="69" t="s">
        <v>87</v>
      </c>
      <c r="V16" s="69"/>
      <c r="W16" s="69"/>
      <c r="X16" s="69"/>
      <c r="Y16" s="69"/>
      <c r="Z16" s="69"/>
      <c r="AA16" s="69"/>
      <c r="AB16" s="73">
        <f>(AB12*1+AB11*0.64+AB10*0.36+AB9*0.16)/G5</f>
        <v>0.33379310344827579</v>
      </c>
      <c r="AC16" s="73"/>
      <c r="AD16" s="73"/>
      <c r="AE16" s="73"/>
    </row>
    <row r="17" spans="1:21" ht="28.5" customHeight="1">
      <c r="A17" s="86" t="s">
        <v>49</v>
      </c>
      <c r="B17" s="86"/>
      <c r="C17" s="86"/>
      <c r="D17" s="86"/>
      <c r="E17" s="95">
        <v>27</v>
      </c>
      <c r="F17" s="96"/>
      <c r="G17" s="96"/>
      <c r="H17" s="96"/>
      <c r="I17" s="74" t="s">
        <v>69</v>
      </c>
      <c r="J17" s="75"/>
      <c r="K17" s="75"/>
      <c r="L17" s="75"/>
      <c r="M17" s="75"/>
      <c r="N17" s="75"/>
      <c r="O17" s="75"/>
      <c r="P17" s="75"/>
    </row>
    <row r="18" spans="1:21" ht="28.5" customHeight="1">
      <c r="A18" s="65" t="s">
        <v>46</v>
      </c>
      <c r="B18" s="65"/>
      <c r="C18" s="65"/>
      <c r="D18" s="65"/>
      <c r="E18" s="66">
        <f>Таблица!V34</f>
        <v>6.7931034482758621</v>
      </c>
      <c r="F18" s="66"/>
      <c r="G18" s="66"/>
      <c r="H18" s="66"/>
      <c r="I18" s="67" t="s">
        <v>13</v>
      </c>
      <c r="J18" s="67"/>
      <c r="K18" s="67">
        <f>COUNTIF(Таблица!$U$4:$U$33,0)</f>
        <v>29</v>
      </c>
      <c r="L18" s="68"/>
      <c r="M18" s="67" t="s">
        <v>15</v>
      </c>
      <c r="N18" s="67"/>
      <c r="O18" s="67">
        <f>COUNTIF(Таблица!$U$4:$U$33,2)</f>
        <v>0</v>
      </c>
      <c r="P18" s="67"/>
    </row>
    <row r="19" spans="1:21" ht="28.5" customHeight="1">
      <c r="A19" s="65"/>
      <c r="B19" s="65"/>
      <c r="C19" s="65"/>
      <c r="D19" s="65"/>
      <c r="E19" s="66"/>
      <c r="F19" s="66"/>
      <c r="G19" s="66"/>
      <c r="H19" s="66"/>
      <c r="I19" s="67" t="s">
        <v>14</v>
      </c>
      <c r="J19" s="67"/>
      <c r="K19" s="67">
        <f>COUNTIF(Таблица!$U$4:$U$33,1)</f>
        <v>0</v>
      </c>
      <c r="L19" s="68"/>
      <c r="M19" s="67" t="s">
        <v>17</v>
      </c>
      <c r="N19" s="67"/>
      <c r="O19" s="67">
        <f>COUNTIF(Таблица!$U$4:$U$33,3)</f>
        <v>0</v>
      </c>
      <c r="P19" s="67"/>
    </row>
    <row r="20" spans="1:21" ht="28.5" customHeight="1">
      <c r="A20" s="65" t="s">
        <v>47</v>
      </c>
      <c r="B20" s="65"/>
      <c r="C20" s="65"/>
      <c r="D20" s="65"/>
      <c r="E20" s="101">
        <f>Таблица!W34</f>
        <v>32.413793103448278</v>
      </c>
      <c r="F20" s="102"/>
      <c r="G20" s="102"/>
      <c r="H20" s="105" t="s">
        <v>51</v>
      </c>
      <c r="M20" s="67" t="s">
        <v>18</v>
      </c>
      <c r="N20" s="67"/>
      <c r="O20" s="67">
        <f>COUNTIF(Таблица!$U$4:$U$33,4)</f>
        <v>0</v>
      </c>
      <c r="P20" s="67"/>
    </row>
    <row r="21" spans="1:21" ht="28.5" customHeight="1">
      <c r="A21" s="65"/>
      <c r="B21" s="65"/>
      <c r="C21" s="65"/>
      <c r="D21" s="65"/>
      <c r="E21" s="103"/>
      <c r="F21" s="104"/>
      <c r="G21" s="104"/>
      <c r="H21" s="106"/>
      <c r="M21" s="23"/>
      <c r="N21" s="23"/>
      <c r="O21" s="29"/>
      <c r="P21" s="29"/>
    </row>
    <row r="22" spans="1:21" ht="28.5" customHeight="1">
      <c r="A22" s="80" t="s">
        <v>9</v>
      </c>
      <c r="B22" s="80"/>
      <c r="C22" s="80"/>
      <c r="D22" s="80"/>
      <c r="E22" s="80"/>
      <c r="F22" s="80"/>
      <c r="G22" s="80"/>
      <c r="H22" s="80"/>
      <c r="I22" s="80" t="s">
        <v>11</v>
      </c>
      <c r="J22" s="80"/>
      <c r="K22" s="80"/>
      <c r="L22" s="80"/>
      <c r="M22" s="80"/>
      <c r="N22" s="80"/>
      <c r="O22" s="80"/>
      <c r="P22" s="80"/>
    </row>
    <row r="23" spans="1:21" ht="28.5" customHeight="1">
      <c r="A23" s="70"/>
      <c r="B23" s="70"/>
      <c r="C23" s="70"/>
      <c r="D23" s="70"/>
      <c r="E23" s="70"/>
      <c r="F23" s="70"/>
      <c r="G23" s="70"/>
      <c r="H23" s="70"/>
      <c r="I23" s="70">
        <v>6</v>
      </c>
      <c r="J23" s="70"/>
      <c r="K23" s="70"/>
      <c r="L23" s="70"/>
      <c r="M23" s="70"/>
      <c r="N23" s="70"/>
      <c r="O23" s="70"/>
      <c r="P23" s="70"/>
      <c r="Q23" s="29"/>
      <c r="R23" s="29"/>
      <c r="S23" s="29"/>
      <c r="T23" s="29"/>
      <c r="U23" s="29"/>
    </row>
    <row r="24" spans="1:21" ht="28.5" customHeight="1">
      <c r="A24" s="80" t="s">
        <v>10</v>
      </c>
      <c r="B24" s="80"/>
      <c r="C24" s="80"/>
      <c r="D24" s="80"/>
      <c r="E24" s="80"/>
      <c r="F24" s="80"/>
      <c r="G24" s="80"/>
      <c r="H24" s="80"/>
      <c r="I24" s="80" t="s">
        <v>12</v>
      </c>
      <c r="J24" s="80"/>
      <c r="K24" s="80"/>
      <c r="L24" s="80"/>
      <c r="M24" s="80"/>
      <c r="N24" s="80"/>
      <c r="O24" s="80"/>
      <c r="P24" s="80"/>
      <c r="Q24" s="29"/>
      <c r="R24" s="29"/>
      <c r="S24" s="29"/>
      <c r="T24" s="29"/>
      <c r="U24" s="29"/>
    </row>
    <row r="25" spans="1:21" ht="28.5" customHeight="1">
      <c r="A25" s="70"/>
      <c r="B25" s="70"/>
      <c r="C25" s="70"/>
      <c r="D25" s="70"/>
      <c r="E25" s="70"/>
      <c r="F25" s="70"/>
      <c r="G25" s="70"/>
      <c r="H25" s="70"/>
      <c r="I25" s="70" t="s">
        <v>125</v>
      </c>
      <c r="J25" s="70"/>
      <c r="K25" s="70"/>
      <c r="L25" s="70"/>
      <c r="M25" s="70"/>
      <c r="N25" s="70"/>
      <c r="O25" s="70"/>
      <c r="P25" s="70"/>
      <c r="Q25" s="29"/>
      <c r="R25" s="29"/>
      <c r="S25" s="29"/>
      <c r="T25" s="29"/>
      <c r="U25" s="29"/>
    </row>
    <row r="26" spans="1:21" ht="28.5" customHeight="1">
      <c r="F26" s="29"/>
      <c r="G26" s="29"/>
      <c r="H26" s="29"/>
      <c r="I26" s="23"/>
      <c r="J26" s="23"/>
      <c r="K26" s="23"/>
      <c r="L26" s="23"/>
      <c r="M26" s="23"/>
      <c r="N26" s="23"/>
      <c r="O26" s="23"/>
      <c r="P26" s="23"/>
      <c r="Q26" s="29"/>
      <c r="R26" s="29"/>
      <c r="S26" s="29"/>
      <c r="T26" s="29"/>
      <c r="U26" s="29"/>
    </row>
    <row r="27" spans="1:21" ht="28.5" customHeight="1">
      <c r="F27" s="29"/>
      <c r="G27" s="29"/>
      <c r="H27" s="29"/>
      <c r="I27" s="23"/>
      <c r="J27" s="23"/>
      <c r="K27" s="23"/>
      <c r="L27" s="23"/>
      <c r="M27" s="23"/>
      <c r="N27" s="23"/>
      <c r="O27" s="23"/>
      <c r="P27" s="23"/>
      <c r="Q27" s="29"/>
      <c r="R27" s="29"/>
      <c r="S27" s="29"/>
      <c r="T27" s="29"/>
      <c r="U27" s="29"/>
    </row>
    <row r="28" spans="1:21" ht="28.5" customHeight="1"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</sheetData>
  <sheetProtection sheet="1" objects="1" scenarios="1"/>
  <mergeCells count="138">
    <mergeCell ref="U12:AA12"/>
    <mergeCell ref="AB12:AE12"/>
    <mergeCell ref="U14:AA14"/>
    <mergeCell ref="AB14:AE14"/>
    <mergeCell ref="U15:AA15"/>
    <mergeCell ref="AB15:AE15"/>
    <mergeCell ref="U16:AA16"/>
    <mergeCell ref="AB16:AE16"/>
    <mergeCell ref="U6:AA6"/>
    <mergeCell ref="AB6:AE6"/>
    <mergeCell ref="U8:AA8"/>
    <mergeCell ref="AB8:AE8"/>
    <mergeCell ref="U9:AA9"/>
    <mergeCell ref="AB9:AE9"/>
    <mergeCell ref="U10:AA10"/>
    <mergeCell ref="AB10:AE10"/>
    <mergeCell ref="U11:AA11"/>
    <mergeCell ref="AB11:AE11"/>
    <mergeCell ref="U1:AE1"/>
    <mergeCell ref="U2:AA2"/>
    <mergeCell ref="AB2:AE2"/>
    <mergeCell ref="U3:AA3"/>
    <mergeCell ref="AB3:AE3"/>
    <mergeCell ref="U4:AA4"/>
    <mergeCell ref="AB4:AE4"/>
    <mergeCell ref="U5:AA5"/>
    <mergeCell ref="AB5:AE5"/>
    <mergeCell ref="O15:P15"/>
    <mergeCell ref="O16:P16"/>
    <mergeCell ref="M20:N20"/>
    <mergeCell ref="O20:P20"/>
    <mergeCell ref="I18:J18"/>
    <mergeCell ref="K18:L18"/>
    <mergeCell ref="I19:J19"/>
    <mergeCell ref="K19:L19"/>
    <mergeCell ref="M18:N18"/>
    <mergeCell ref="O18:P18"/>
    <mergeCell ref="M19:N19"/>
    <mergeCell ref="O19:P19"/>
    <mergeCell ref="I25:P25"/>
    <mergeCell ref="A4:F4"/>
    <mergeCell ref="A24:H24"/>
    <mergeCell ref="A25:H25"/>
    <mergeCell ref="I22:P22"/>
    <mergeCell ref="A7:F7"/>
    <mergeCell ref="I23:P23"/>
    <mergeCell ref="A8:D8"/>
    <mergeCell ref="E8:F8"/>
    <mergeCell ref="I24:P24"/>
    <mergeCell ref="E10:F10"/>
    <mergeCell ref="E11:F11"/>
    <mergeCell ref="A16:D16"/>
    <mergeCell ref="G7:H7"/>
    <mergeCell ref="C12:D12"/>
    <mergeCell ref="C13:D13"/>
    <mergeCell ref="E20:G21"/>
    <mergeCell ref="H20:H21"/>
    <mergeCell ref="I11:L11"/>
    <mergeCell ref="I13:J13"/>
    <mergeCell ref="K13:L13"/>
    <mergeCell ref="I14:J14"/>
    <mergeCell ref="K14:L14"/>
    <mergeCell ref="I15:J15"/>
    <mergeCell ref="A1:P1"/>
    <mergeCell ref="A2:C2"/>
    <mergeCell ref="A22:H22"/>
    <mergeCell ref="A3:C3"/>
    <mergeCell ref="I3:J3"/>
    <mergeCell ref="K3:L3"/>
    <mergeCell ref="M3:N3"/>
    <mergeCell ref="O3:P3"/>
    <mergeCell ref="M10:N10"/>
    <mergeCell ref="O10:P10"/>
    <mergeCell ref="G5:H6"/>
    <mergeCell ref="G10:H10"/>
    <mergeCell ref="E16:H16"/>
    <mergeCell ref="A17:D17"/>
    <mergeCell ref="C9:D9"/>
    <mergeCell ref="C10:D10"/>
    <mergeCell ref="C11:D11"/>
    <mergeCell ref="D2:H2"/>
    <mergeCell ref="D3:H3"/>
    <mergeCell ref="G4:H4"/>
    <mergeCell ref="E9:F9"/>
    <mergeCell ref="A5:F6"/>
    <mergeCell ref="E17:H17"/>
    <mergeCell ref="M4:N4"/>
    <mergeCell ref="G9:H9"/>
    <mergeCell ref="G8:H8"/>
    <mergeCell ref="G11:H11"/>
    <mergeCell ref="O4:P4"/>
    <mergeCell ref="I5:J5"/>
    <mergeCell ref="I7:J7"/>
    <mergeCell ref="K7:L7"/>
    <mergeCell ref="M7:N7"/>
    <mergeCell ref="O7:P7"/>
    <mergeCell ref="O9:P9"/>
    <mergeCell ref="I8:J8"/>
    <mergeCell ref="K8:L8"/>
    <mergeCell ref="M8:N8"/>
    <mergeCell ref="O8:P8"/>
    <mergeCell ref="I9:J9"/>
    <mergeCell ref="K9:L9"/>
    <mergeCell ref="M9:N9"/>
    <mergeCell ref="M11:P11"/>
    <mergeCell ref="I2:L2"/>
    <mergeCell ref="M2:P2"/>
    <mergeCell ref="I6:L6"/>
    <mergeCell ref="M6:P6"/>
    <mergeCell ref="K5:L5"/>
    <mergeCell ref="M5:N5"/>
    <mergeCell ref="O5:P5"/>
    <mergeCell ref="I4:J4"/>
    <mergeCell ref="K4:L4"/>
    <mergeCell ref="A18:D19"/>
    <mergeCell ref="A20:D21"/>
    <mergeCell ref="E18:H19"/>
    <mergeCell ref="I12:J12"/>
    <mergeCell ref="M12:N12"/>
    <mergeCell ref="O12:P12"/>
    <mergeCell ref="K12:L12"/>
    <mergeCell ref="A15:H15"/>
    <mergeCell ref="A23:H23"/>
    <mergeCell ref="C14:D14"/>
    <mergeCell ref="E12:F12"/>
    <mergeCell ref="G12:H12"/>
    <mergeCell ref="E13:F13"/>
    <mergeCell ref="G13:H13"/>
    <mergeCell ref="E14:F14"/>
    <mergeCell ref="G14:H14"/>
    <mergeCell ref="M16:N16"/>
    <mergeCell ref="I17:P17"/>
    <mergeCell ref="K15:L15"/>
    <mergeCell ref="M13:N13"/>
    <mergeCell ref="O13:P13"/>
    <mergeCell ref="M14:N14"/>
    <mergeCell ref="O14:P14"/>
    <mergeCell ref="M15:N15"/>
  </mergeCells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="60" zoomScaleNormal="60" workbookViewId="0">
      <selection sqref="A1:S1"/>
    </sheetView>
  </sheetViews>
  <sheetFormatPr defaultRowHeight="14.5"/>
  <cols>
    <col min="1" max="19" width="4.54296875" customWidth="1"/>
  </cols>
  <sheetData>
    <row r="1" spans="1:19" ht="21.5" thickBot="1">
      <c r="A1" s="111" t="s">
        <v>32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4"/>
      <c r="S1" s="115"/>
    </row>
    <row r="2" spans="1:19" ht="19" thickBot="1">
      <c r="A2" s="116" t="s">
        <v>26</v>
      </c>
      <c r="B2" s="117"/>
      <c r="C2" s="117"/>
      <c r="D2" s="118"/>
      <c r="E2" s="16"/>
      <c r="F2" s="16"/>
      <c r="G2" s="16"/>
      <c r="H2" s="16"/>
      <c r="I2" s="16"/>
      <c r="J2" s="16"/>
      <c r="K2" s="16"/>
      <c r="L2" s="16"/>
      <c r="M2" s="17"/>
      <c r="N2" s="116" t="s">
        <v>1</v>
      </c>
      <c r="O2" s="117"/>
      <c r="P2" s="117"/>
      <c r="Q2" s="117"/>
      <c r="R2" s="18"/>
      <c r="S2" s="19"/>
    </row>
    <row r="3" spans="1:19" ht="18.5">
      <c r="A3" s="116" t="s">
        <v>27</v>
      </c>
      <c r="B3" s="117"/>
      <c r="C3" s="117"/>
      <c r="D3" s="1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0"/>
      <c r="S3" s="20"/>
    </row>
    <row r="4" spans="1:19" ht="18.5">
      <c r="A4" s="116" t="s">
        <v>28</v>
      </c>
      <c r="B4" s="117"/>
      <c r="C4" s="117"/>
      <c r="D4" s="118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8.5">
      <c r="A5" s="116" t="s">
        <v>29</v>
      </c>
      <c r="B5" s="117"/>
      <c r="C5" s="117"/>
      <c r="D5" s="118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8.5">
      <c r="A6" s="110" t="s">
        <v>30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19" ht="18.5">
      <c r="A7" s="21">
        <v>1</v>
      </c>
      <c r="B7" s="16"/>
      <c r="C7" s="16"/>
      <c r="D7" s="16"/>
      <c r="E7" s="16"/>
      <c r="F7" s="16"/>
      <c r="G7" s="16"/>
      <c r="H7" s="16"/>
      <c r="I7" s="16"/>
      <c r="J7" s="21">
        <v>12</v>
      </c>
      <c r="K7" s="16"/>
      <c r="L7" s="16"/>
      <c r="M7" s="16"/>
      <c r="N7" s="16"/>
      <c r="O7" s="16"/>
      <c r="P7" s="16"/>
      <c r="Q7" s="16"/>
      <c r="R7" s="16"/>
      <c r="S7" s="16"/>
    </row>
    <row r="8" spans="1:19" ht="18.5">
      <c r="A8" s="21">
        <v>2</v>
      </c>
      <c r="B8" s="16"/>
      <c r="C8" s="16"/>
      <c r="D8" s="16"/>
      <c r="E8" s="16"/>
      <c r="F8" s="16"/>
      <c r="G8" s="16"/>
      <c r="H8" s="16"/>
      <c r="I8" s="16"/>
      <c r="J8" s="21">
        <v>13</v>
      </c>
      <c r="K8" s="16"/>
      <c r="L8" s="16"/>
      <c r="M8" s="16"/>
      <c r="N8" s="16"/>
      <c r="O8" s="16"/>
      <c r="P8" s="16"/>
      <c r="Q8" s="16"/>
      <c r="R8" s="16"/>
      <c r="S8" s="16"/>
    </row>
    <row r="9" spans="1:19" ht="18.5">
      <c r="A9" s="21">
        <v>3</v>
      </c>
      <c r="B9" s="16"/>
      <c r="C9" s="16"/>
      <c r="D9" s="16"/>
      <c r="E9" s="16"/>
      <c r="F9" s="16"/>
      <c r="G9" s="16"/>
      <c r="H9" s="16"/>
      <c r="I9" s="16"/>
      <c r="J9" s="21">
        <v>14</v>
      </c>
      <c r="K9" s="16"/>
      <c r="L9" s="16"/>
      <c r="M9" s="16"/>
      <c r="N9" s="16"/>
      <c r="O9" s="16"/>
      <c r="P9" s="16"/>
      <c r="Q9" s="16"/>
      <c r="R9" s="16"/>
      <c r="S9" s="16"/>
    </row>
    <row r="10" spans="1:19" ht="18.5">
      <c r="A10" s="21">
        <v>4</v>
      </c>
      <c r="B10" s="16"/>
      <c r="C10" s="16"/>
      <c r="D10" s="16"/>
      <c r="E10" s="16"/>
      <c r="F10" s="16"/>
      <c r="G10" s="16"/>
      <c r="H10" s="16"/>
      <c r="I10" s="16"/>
      <c r="J10" s="21">
        <v>15</v>
      </c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8.5">
      <c r="A11" s="21">
        <v>5</v>
      </c>
      <c r="B11" s="16"/>
      <c r="C11" s="16"/>
      <c r="D11" s="16"/>
      <c r="E11" s="16"/>
      <c r="F11" s="16"/>
      <c r="G11" s="16"/>
      <c r="H11" s="16"/>
      <c r="I11" s="16"/>
      <c r="J11" s="21">
        <v>16</v>
      </c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8.5">
      <c r="A12" s="21">
        <v>6</v>
      </c>
      <c r="B12" s="16"/>
      <c r="C12" s="16"/>
      <c r="D12" s="16"/>
      <c r="E12" s="16"/>
      <c r="F12" s="16"/>
      <c r="G12" s="16"/>
      <c r="H12" s="16"/>
      <c r="I12" s="16"/>
      <c r="J12" s="21">
        <v>17</v>
      </c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8.5">
      <c r="A13" s="21">
        <v>7</v>
      </c>
      <c r="B13" s="16"/>
      <c r="C13" s="16"/>
      <c r="D13" s="16"/>
      <c r="E13" s="16"/>
      <c r="F13" s="16"/>
      <c r="G13" s="16"/>
      <c r="H13" s="16"/>
      <c r="I13" s="16"/>
      <c r="J13" s="21">
        <v>18</v>
      </c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.5">
      <c r="A14" s="21">
        <v>8</v>
      </c>
      <c r="B14" s="16"/>
      <c r="C14" s="16"/>
      <c r="D14" s="16"/>
      <c r="E14" s="16"/>
      <c r="F14" s="16"/>
      <c r="G14" s="16"/>
      <c r="H14" s="16"/>
      <c r="I14" s="16"/>
      <c r="J14" s="21">
        <v>19</v>
      </c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8.5">
      <c r="A15" s="21">
        <v>9</v>
      </c>
      <c r="B15" s="16"/>
      <c r="C15" s="16"/>
      <c r="D15" s="16"/>
      <c r="E15" s="16"/>
      <c r="F15" s="16"/>
      <c r="G15" s="16"/>
      <c r="H15" s="16"/>
      <c r="I15" s="16"/>
      <c r="J15" s="21">
        <v>20</v>
      </c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8.5">
      <c r="A16" s="21">
        <v>10</v>
      </c>
      <c r="B16" s="16"/>
      <c r="C16" s="16"/>
      <c r="D16" s="16"/>
      <c r="E16" s="16"/>
      <c r="F16" s="16"/>
      <c r="G16" s="16"/>
      <c r="H16" s="16"/>
      <c r="I16" s="16"/>
      <c r="J16" s="21">
        <v>21</v>
      </c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8.5">
      <c r="A17" s="21">
        <v>11</v>
      </c>
      <c r="B17" s="16"/>
      <c r="C17" s="16"/>
      <c r="D17" s="16"/>
      <c r="E17" s="16"/>
      <c r="F17" s="16"/>
      <c r="G17" s="16"/>
      <c r="H17" s="16"/>
      <c r="I17" s="16"/>
    </row>
    <row r="18" spans="1:19" ht="21">
      <c r="A18" s="111" t="s">
        <v>31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3"/>
    </row>
  </sheetData>
  <mergeCells count="8">
    <mergeCell ref="A6:S6"/>
    <mergeCell ref="A18:S18"/>
    <mergeCell ref="A1:S1"/>
    <mergeCell ref="A2:D2"/>
    <mergeCell ref="N2:Q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H22" sqref="H22"/>
    </sheetView>
  </sheetViews>
  <sheetFormatPr defaultColWidth="9.1796875" defaultRowHeight="14.5"/>
  <cols>
    <col min="1" max="1" width="12.7265625" style="48" customWidth="1"/>
    <col min="2" max="11" width="6" style="48" customWidth="1"/>
    <col min="12" max="16384" width="9.1796875" style="48"/>
  </cols>
  <sheetData>
    <row r="1" spans="1:11" ht="30" customHeight="1" thickBot="1">
      <c r="A1" s="45" t="s">
        <v>33</v>
      </c>
      <c r="B1" s="43">
        <v>1</v>
      </c>
      <c r="C1" s="43">
        <v>2</v>
      </c>
      <c r="D1" s="43">
        <v>3</v>
      </c>
      <c r="E1" s="43">
        <v>4</v>
      </c>
      <c r="F1" s="43">
        <v>5</v>
      </c>
      <c r="G1" s="44">
        <v>6</v>
      </c>
      <c r="H1" s="43">
        <v>7</v>
      </c>
      <c r="I1" s="43">
        <v>8</v>
      </c>
      <c r="J1" s="43">
        <v>9</v>
      </c>
      <c r="K1" s="43">
        <v>10</v>
      </c>
    </row>
    <row r="2" spans="1:11" ht="30" customHeight="1" thickBot="1">
      <c r="A2" s="46" t="s">
        <v>35</v>
      </c>
      <c r="B2" s="49">
        <v>5</v>
      </c>
      <c r="C2" s="49">
        <v>9</v>
      </c>
      <c r="D2" s="49">
        <v>14</v>
      </c>
      <c r="E2" s="49">
        <v>18</v>
      </c>
      <c r="F2" s="49">
        <v>23</v>
      </c>
      <c r="G2" s="50">
        <v>27</v>
      </c>
      <c r="H2" s="49">
        <v>33</v>
      </c>
      <c r="I2" s="49">
        <v>39</v>
      </c>
      <c r="J2" s="49">
        <v>45</v>
      </c>
      <c r="K2" s="49">
        <v>50</v>
      </c>
    </row>
    <row r="3" spans="1:11" ht="16" thickBot="1">
      <c r="A3" s="47"/>
    </row>
    <row r="4" spans="1:11" ht="15" customHeight="1">
      <c r="A4" s="133" t="s">
        <v>33</v>
      </c>
      <c r="B4" s="119">
        <v>11</v>
      </c>
      <c r="C4" s="119">
        <v>12</v>
      </c>
      <c r="D4" s="119">
        <v>13</v>
      </c>
      <c r="E4" s="119">
        <v>14</v>
      </c>
      <c r="F4" s="119">
        <v>15</v>
      </c>
      <c r="G4" s="124">
        <v>16</v>
      </c>
      <c r="H4" s="119">
        <v>17</v>
      </c>
      <c r="I4" s="119">
        <v>18</v>
      </c>
      <c r="J4" s="119">
        <v>19</v>
      </c>
      <c r="K4" s="119">
        <v>20</v>
      </c>
    </row>
    <row r="5" spans="1:11" ht="15" customHeight="1" thickBot="1">
      <c r="A5" s="134"/>
      <c r="B5" s="120"/>
      <c r="C5" s="120"/>
      <c r="D5" s="120"/>
      <c r="E5" s="120"/>
      <c r="F5" s="120"/>
      <c r="G5" s="125"/>
      <c r="H5" s="120"/>
      <c r="I5" s="120"/>
      <c r="J5" s="120"/>
      <c r="K5" s="120"/>
    </row>
    <row r="6" spans="1:11" ht="15" customHeight="1">
      <c r="A6" s="135" t="s">
        <v>35</v>
      </c>
      <c r="B6" s="122">
        <v>55</v>
      </c>
      <c r="C6" s="122">
        <v>59</v>
      </c>
      <c r="D6" s="122">
        <v>64</v>
      </c>
      <c r="E6" s="122">
        <v>68</v>
      </c>
      <c r="F6" s="122">
        <v>70</v>
      </c>
      <c r="G6" s="126">
        <v>72</v>
      </c>
      <c r="H6" s="122">
        <v>74</v>
      </c>
      <c r="I6" s="122">
        <v>76</v>
      </c>
      <c r="J6" s="122">
        <v>78</v>
      </c>
      <c r="K6" s="122">
        <v>80</v>
      </c>
    </row>
    <row r="7" spans="1:11" ht="15" customHeight="1" thickBot="1">
      <c r="A7" s="135"/>
      <c r="B7" s="123"/>
      <c r="C7" s="123"/>
      <c r="D7" s="123"/>
      <c r="E7" s="123"/>
      <c r="F7" s="123"/>
      <c r="G7" s="127"/>
      <c r="H7" s="123"/>
      <c r="I7" s="123"/>
      <c r="J7" s="123"/>
      <c r="K7" s="123"/>
    </row>
    <row r="8" spans="1:11" ht="15" customHeight="1">
      <c r="A8" s="133" t="s">
        <v>33</v>
      </c>
      <c r="B8" s="119">
        <v>21</v>
      </c>
      <c r="C8" s="119">
        <v>22</v>
      </c>
      <c r="D8" s="119">
        <v>23</v>
      </c>
      <c r="E8" s="119">
        <v>24</v>
      </c>
      <c r="F8" s="119">
        <v>25</v>
      </c>
      <c r="G8" s="119">
        <v>26</v>
      </c>
      <c r="H8" s="119">
        <v>27</v>
      </c>
      <c r="I8" s="119">
        <v>28</v>
      </c>
      <c r="J8" s="119">
        <v>29</v>
      </c>
      <c r="K8" s="119">
        <v>30</v>
      </c>
    </row>
    <row r="9" spans="1:11" ht="15" customHeight="1">
      <c r="A9" s="134"/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5" customHeight="1">
      <c r="A10" s="135" t="s">
        <v>35</v>
      </c>
      <c r="B10" s="128">
        <v>82</v>
      </c>
      <c r="C10" s="128">
        <v>84</v>
      </c>
      <c r="D10" s="128">
        <v>86</v>
      </c>
      <c r="E10" s="128">
        <v>88</v>
      </c>
      <c r="F10" s="128">
        <v>90</v>
      </c>
      <c r="G10" s="128">
        <v>92</v>
      </c>
      <c r="H10" s="128">
        <v>94</v>
      </c>
      <c r="I10" s="128">
        <v>96</v>
      </c>
      <c r="J10" s="128">
        <v>97</v>
      </c>
      <c r="K10" s="128">
        <v>98</v>
      </c>
    </row>
    <row r="11" spans="1:11" ht="15" customHeight="1" thickBot="1">
      <c r="A11" s="135"/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15" customHeight="1">
      <c r="A12" s="136" t="s">
        <v>33</v>
      </c>
      <c r="B12" s="131">
        <v>31</v>
      </c>
      <c r="C12" s="131">
        <v>32</v>
      </c>
      <c r="D12" s="129"/>
      <c r="E12" s="129"/>
      <c r="F12" s="129"/>
      <c r="G12" s="129"/>
      <c r="H12" s="129"/>
      <c r="I12" s="129"/>
      <c r="J12" s="129"/>
      <c r="K12" s="129"/>
    </row>
    <row r="13" spans="1:11" ht="15" customHeight="1">
      <c r="A13" s="137"/>
      <c r="B13" s="131"/>
      <c r="C13" s="131"/>
      <c r="D13" s="129"/>
      <c r="E13" s="129"/>
      <c r="F13" s="129"/>
      <c r="G13" s="129"/>
      <c r="H13" s="129"/>
      <c r="I13" s="129"/>
      <c r="J13" s="129"/>
      <c r="K13" s="129"/>
    </row>
    <row r="14" spans="1:11" ht="15" customHeight="1">
      <c r="A14" s="132" t="s">
        <v>35</v>
      </c>
      <c r="B14" s="128">
        <v>99</v>
      </c>
      <c r="C14" s="128">
        <v>100</v>
      </c>
      <c r="D14" s="129"/>
      <c r="E14" s="129"/>
      <c r="F14" s="130"/>
      <c r="G14" s="129"/>
      <c r="H14" s="129"/>
      <c r="I14" s="129"/>
      <c r="J14" s="129"/>
      <c r="K14" s="129"/>
    </row>
    <row r="15" spans="1:11" ht="15" customHeight="1">
      <c r="A15" s="132"/>
      <c r="B15" s="128"/>
      <c r="C15" s="128"/>
      <c r="D15" s="129"/>
      <c r="E15" s="129"/>
      <c r="F15" s="130"/>
      <c r="G15" s="129"/>
      <c r="H15" s="129"/>
      <c r="I15" s="129"/>
      <c r="J15" s="129"/>
      <c r="K15" s="129"/>
    </row>
    <row r="16" spans="1:11" ht="15.75" customHeight="1"/>
    <row r="17" ht="15" customHeight="1"/>
    <row r="18" ht="15.75" customHeight="1"/>
    <row r="19" ht="15" customHeight="1"/>
    <row r="20" ht="15.75" customHeight="1"/>
    <row r="21" ht="15" customHeight="1"/>
    <row r="22" ht="15.75" customHeight="1"/>
    <row r="25" ht="32.25" customHeight="1"/>
  </sheetData>
  <sheetProtection sheet="1" objects="1" scenarios="1"/>
  <mergeCells count="66">
    <mergeCell ref="A4:A5"/>
    <mergeCell ref="A6:A7"/>
    <mergeCell ref="A8:A9"/>
    <mergeCell ref="A10:A11"/>
    <mergeCell ref="A12:A13"/>
    <mergeCell ref="A14:A15"/>
    <mergeCell ref="H14:H15"/>
    <mergeCell ref="I14:I15"/>
    <mergeCell ref="J14:J15"/>
    <mergeCell ref="K14:K15"/>
    <mergeCell ref="H12:H13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J8:J9"/>
    <mergeCell ref="K8:K9"/>
    <mergeCell ref="G10:G11"/>
    <mergeCell ref="H10:H11"/>
    <mergeCell ref="I10:I11"/>
    <mergeCell ref="J4:J5"/>
    <mergeCell ref="K4:K5"/>
    <mergeCell ref="G6:G7"/>
    <mergeCell ref="H6:H7"/>
    <mergeCell ref="B10:B11"/>
    <mergeCell ref="C10:C11"/>
    <mergeCell ref="D10:D11"/>
    <mergeCell ref="E10:E11"/>
    <mergeCell ref="F10:F11"/>
    <mergeCell ref="J10:J11"/>
    <mergeCell ref="K10:K11"/>
    <mergeCell ref="E8:E9"/>
    <mergeCell ref="F8:F9"/>
    <mergeCell ref="G8:G9"/>
    <mergeCell ref="H8:H9"/>
    <mergeCell ref="I8:I9"/>
    <mergeCell ref="E4:E5"/>
    <mergeCell ref="F4:F5"/>
    <mergeCell ref="G4:G5"/>
    <mergeCell ref="H4:H5"/>
    <mergeCell ref="I4:I5"/>
    <mergeCell ref="E6:E7"/>
    <mergeCell ref="F6:F7"/>
    <mergeCell ref="I6:I7"/>
    <mergeCell ref="J6:J7"/>
    <mergeCell ref="K6:K7"/>
    <mergeCell ref="B4:B5"/>
    <mergeCell ref="C4:C5"/>
    <mergeCell ref="D4:D5"/>
    <mergeCell ref="B8:B9"/>
    <mergeCell ref="C8:C9"/>
    <mergeCell ref="D8:D9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Пояснительная записка</vt:lpstr>
      <vt:lpstr>Списки</vt:lpstr>
      <vt:lpstr>Таблица</vt:lpstr>
      <vt:lpstr>Анализ1</vt:lpstr>
      <vt:lpstr>Бланк</vt:lpstr>
      <vt:lpstr>Лист1</vt:lpstr>
      <vt:lpstr>Списки!Варианты</vt:lpstr>
      <vt:lpstr>Варианты1</vt:lpstr>
      <vt:lpstr>ВариантыA</vt:lpstr>
      <vt:lpstr>ВарФиз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Шамарина</dc:creator>
  <cp:lastModifiedBy>Школа</cp:lastModifiedBy>
  <cp:lastPrinted>2017-06-23T09:47:27Z</cp:lastPrinted>
  <dcterms:created xsi:type="dcterms:W3CDTF">2016-01-19T09:37:14Z</dcterms:created>
  <dcterms:modified xsi:type="dcterms:W3CDTF">2017-11-04T10:46:30Z</dcterms:modified>
</cp:coreProperties>
</file>